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月4日" sheetId="1" r:id="rId1"/>
    <sheet name="1月11日" sheetId="2" r:id="rId2"/>
    <sheet name="1月24日" sheetId="3" r:id="rId3"/>
    <sheet name="1月31日" sheetId="4" r:id="rId4"/>
    <sheet name="2月7日" sheetId="5" r:id="rId5"/>
    <sheet name="2月14日" sheetId="6" r:id="rId6"/>
    <sheet name="2月21日" sheetId="7" r:id="rId7"/>
    <sheet name="2月28日" sheetId="8" r:id="rId8"/>
    <sheet name="3月7日" sheetId="9" r:id="rId9"/>
    <sheet name="3月14日" sheetId="10" r:id="rId10"/>
    <sheet name="3月22日" sheetId="11" r:id="rId11"/>
    <sheet name="3月28日" sheetId="12" r:id="rId12"/>
    <sheet name="4月5日" sheetId="13" r:id="rId13"/>
    <sheet name="4月11日" sheetId="14" r:id="rId14"/>
    <sheet name="4月18日" sheetId="15" r:id="rId15"/>
    <sheet name="4月25日" sheetId="16" r:id="rId16"/>
    <sheet name="5月2日" sheetId="17" r:id="rId17"/>
    <sheet name="5月9日" sheetId="18" r:id="rId18"/>
    <sheet name="5月16日" sheetId="19" r:id="rId19"/>
    <sheet name="5月23日" sheetId="20" r:id="rId20"/>
    <sheet name="5月31日" sheetId="21" r:id="rId21"/>
    <sheet name="6月6日" sheetId="22" r:id="rId22"/>
    <sheet name="6月13日" sheetId="23" r:id="rId23"/>
    <sheet name="6月20日" sheetId="24" r:id="rId24"/>
    <sheet name="6月27日" sheetId="25" r:id="rId25"/>
    <sheet name="7月4日" sheetId="26" r:id="rId26"/>
    <sheet name="7月11日" sheetId="27" r:id="rId27"/>
    <sheet name="7月19日" sheetId="28" r:id="rId28"/>
    <sheet name="7月25日" sheetId="29" r:id="rId29"/>
    <sheet name="8月1日" sheetId="30" r:id="rId30"/>
    <sheet name="8月9日" sheetId="31" r:id="rId31"/>
    <sheet name="8月15日" sheetId="32" r:id="rId32"/>
    <sheet name="8月23日" sheetId="33" r:id="rId33"/>
    <sheet name="8月29日" sheetId="34" r:id="rId34"/>
    <sheet name="9月5日" sheetId="35" r:id="rId35"/>
    <sheet name="9月12日" sheetId="36" r:id="rId36"/>
    <sheet name="9月21日" sheetId="37" r:id="rId37"/>
    <sheet name="9月26日" sheetId="38" r:id="rId38"/>
    <sheet name="10月3日" sheetId="39" r:id="rId39"/>
    <sheet name="10月11日" sheetId="40" r:id="rId40"/>
    <sheet name="10月17日" sheetId="41" r:id="rId41"/>
    <sheet name="10月24日" sheetId="42" r:id="rId42"/>
    <sheet name="10月31日" sheetId="43" r:id="rId43"/>
    <sheet name="11月7日" sheetId="44" r:id="rId44"/>
    <sheet name="11月15日" sheetId="45" r:id="rId45"/>
    <sheet name="11月21日" sheetId="46" r:id="rId46"/>
    <sheet name="11月29日" sheetId="47" r:id="rId47"/>
    <sheet name="12月5日" sheetId="48" r:id="rId48"/>
    <sheet name="12月12日" sheetId="49" r:id="rId49"/>
    <sheet name="12月19日" sheetId="50" r:id="rId50"/>
    <sheet name="12月29日" sheetId="51" r:id="rId51"/>
  </sheets>
  <definedNames>
    <definedName name="_xlnm.Print_Area" localSheetId="10">'3月22日'!$A$7:$R$54</definedName>
    <definedName name="_xlnm.Print_Area" localSheetId="11">'3月28日'!$A$7:$R$54</definedName>
    <definedName name="_xlnm.Print_Area" localSheetId="13">'4月11日'!$A$7:$R$54</definedName>
    <definedName name="_xlnm.Print_Area" localSheetId="14">'4月18日'!$A$7:$R$54</definedName>
    <definedName name="_xlnm.Print_Area" localSheetId="15">'4月25日'!$A$7:$R$54</definedName>
    <definedName name="_xlnm.Print_Area" localSheetId="12">'4月5日'!$A$7:$R$54</definedName>
    <definedName name="_xlnm.Print_Area" localSheetId="18">'5月16日'!$A$7:$R$54</definedName>
    <definedName name="_xlnm.Print_Area" localSheetId="19">'5月23日'!$A$7:$R$54</definedName>
    <definedName name="_xlnm.Print_Area" localSheetId="16">'5月2日'!$A$7:$R$54</definedName>
    <definedName name="_xlnm.Print_Area" localSheetId="20">'5月31日'!$A$7:$R$54</definedName>
    <definedName name="_xlnm.Print_Area" localSheetId="17">'5月9日'!$A$7:$R$54</definedName>
    <definedName name="_xlnm.Print_Area" localSheetId="22">'6月13日'!$A$7:$R$54</definedName>
    <definedName name="_xlnm.Print_Area" localSheetId="23">'6月20日'!$A$7:$R$54</definedName>
    <definedName name="_xlnm.Print_Area" localSheetId="24">'6月27日'!$A$7:$R$54</definedName>
    <definedName name="_xlnm.Print_Area" localSheetId="21">'6月6日'!$A$7:$R$54</definedName>
    <definedName name="_xlnm.Print_Area" localSheetId="26">'7月11日'!$A$7:$R$54</definedName>
    <definedName name="_xlnm.Print_Area" localSheetId="27">'7月19日'!$A$7:$R$54</definedName>
    <definedName name="_xlnm.Print_Area" localSheetId="28">'7月25日'!$A$7:$R$54</definedName>
    <definedName name="_xlnm.Print_Area" localSheetId="25">'7月4日'!$A$7:$R$54</definedName>
    <definedName name="_xlnm.Print_Area" localSheetId="29">'8月1日'!$A$7:$R$54</definedName>
  </definedNames>
  <calcPr fullCalcOnLoad="1"/>
</workbook>
</file>

<file path=xl/sharedStrings.xml><?xml version="1.0" encoding="utf-8"?>
<sst xmlns="http://schemas.openxmlformats.org/spreadsheetml/2006/main" count="13239" uniqueCount="797">
  <si>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</si>
  <si>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</si>
  <si>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</si>
  <si>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</si>
  <si>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</si>
  <si>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</si>
  <si>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</si>
  <si>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</si>
  <si>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</si>
  <si>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</si>
  <si>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</si>
  <si>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</si>
  <si>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</si>
  <si>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</si>
  <si>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</si>
  <si>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測定水位(m)</t>
  </si>
  <si>
    <t>水位なし</t>
  </si>
  <si>
    <t>14.150m</t>
  </si>
  <si>
    <t>17.377m</t>
  </si>
  <si>
    <t>11.480m</t>
  </si>
  <si>
    <t>17.773m</t>
  </si>
  <si>
    <t>16.135m</t>
  </si>
  <si>
    <t>22.244m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</si>
  <si>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</si>
  <si>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</si>
  <si>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</si>
  <si>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</si>
  <si>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</si>
  <si>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</si>
  <si>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</si>
  <si>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</si>
  <si>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</si>
  <si>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</si>
  <si>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</si>
  <si>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</si>
  <si>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</si>
  <si>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26.5m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</si>
  <si>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</si>
  <si>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</si>
  <si>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</si>
  <si>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</si>
  <si>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</si>
  <si>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</si>
  <si>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</si>
  <si>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</si>
  <si>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</si>
  <si>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</si>
  <si>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</si>
  <si>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</si>
  <si>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</si>
  <si>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</si>
  <si>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</si>
  <si>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</si>
  <si>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</si>
  <si>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</si>
  <si>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U</t>
  </si>
  <si>
    <t>3.936m</t>
  </si>
  <si>
    <t>9.860m</t>
  </si>
  <si>
    <t>21.584m</t>
  </si>
  <si>
    <t>23.203m</t>
  </si>
  <si>
    <t>7.812m</t>
  </si>
  <si>
    <t>16.459m</t>
  </si>
  <si>
    <t>20.148m</t>
  </si>
  <si>
    <t>20.441m</t>
  </si>
  <si>
    <t>15.182m</t>
  </si>
  <si>
    <t>13.215m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</si>
  <si>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</si>
  <si>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</si>
  <si>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</si>
  <si>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</si>
  <si>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</si>
  <si>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</si>
  <si>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</si>
  <si>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</si>
  <si>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</si>
  <si>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</si>
  <si>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</si>
  <si>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</si>
  <si>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</si>
  <si>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</si>
  <si>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</si>
  <si>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</si>
  <si>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</si>
  <si>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</si>
  <si>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</si>
  <si>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</si>
  <si>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</si>
  <si>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</si>
  <si>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</si>
  <si>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</si>
  <si>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6.720m</t>
  </si>
  <si>
    <t>8.957m</t>
  </si>
  <si>
    <t>6.420m</t>
  </si>
  <si>
    <t>7.594m</t>
  </si>
  <si>
    <t>6.182m</t>
  </si>
  <si>
    <t>27.996m</t>
  </si>
  <si>
    <t>26.357m</t>
  </si>
  <si>
    <t>32.248m</t>
  </si>
  <si>
    <t>38.409m</t>
  </si>
  <si>
    <t>6.5m</t>
  </si>
  <si>
    <t>16.5m</t>
  </si>
  <si>
    <t>18.5m</t>
  </si>
  <si>
    <t>20.5m</t>
  </si>
  <si>
    <t>4m</t>
  </si>
  <si>
    <t>10.5m</t>
  </si>
  <si>
    <t>27m</t>
  </si>
  <si>
    <t>42.5m</t>
  </si>
  <si>
    <t>53m</t>
  </si>
  <si>
    <t>55m</t>
  </si>
  <si>
    <t>57m</t>
  </si>
  <si>
    <t>OW-No.10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</si>
  <si>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</si>
  <si>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</si>
  <si>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</si>
  <si>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</si>
  <si>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</si>
  <si>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</si>
  <si>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</si>
  <si>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</si>
  <si>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</si>
  <si>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</si>
  <si>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</si>
  <si>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</si>
  <si>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</si>
  <si>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14.847m</t>
  </si>
  <si>
    <t>19.889m</t>
  </si>
  <si>
    <t>23.602m</t>
  </si>
  <si>
    <t>22.817m</t>
  </si>
  <si>
    <t>11.466m</t>
  </si>
  <si>
    <t>13.841m</t>
  </si>
  <si>
    <t>24.662m</t>
  </si>
  <si>
    <t>28.510m</t>
  </si>
  <si>
    <t>3.222m</t>
  </si>
  <si>
    <t>3.894m</t>
  </si>
  <si>
    <t>6.430m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</si>
  <si>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</si>
  <si>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</si>
  <si>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</si>
  <si>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</si>
  <si>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</si>
  <si>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</si>
  <si>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</si>
  <si>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</si>
  <si>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</si>
  <si>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</si>
  <si>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</si>
  <si>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</si>
  <si>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</si>
  <si>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</si>
  <si>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</si>
  <si>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</si>
  <si>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</si>
  <si>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</si>
  <si>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15.890m</t>
  </si>
  <si>
    <t>16.062m</t>
  </si>
  <si>
    <t>17.605m</t>
  </si>
  <si>
    <t>26.217m</t>
  </si>
  <si>
    <t>31.305m</t>
  </si>
  <si>
    <t>19m</t>
  </si>
  <si>
    <t>25.5m</t>
  </si>
  <si>
    <t>37.5m</t>
  </si>
  <si>
    <t>40.5m</t>
  </si>
  <si>
    <t>65m</t>
  </si>
  <si>
    <t>69m</t>
  </si>
  <si>
    <t>73m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</si>
  <si>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</si>
  <si>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</si>
  <si>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</si>
  <si>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</si>
  <si>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</si>
  <si>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</si>
  <si>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</si>
  <si>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</si>
  <si>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</si>
  <si>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</si>
  <si>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</si>
  <si>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16.408m</t>
  </si>
  <si>
    <t>17.976m</t>
  </si>
  <si>
    <t>17.958m</t>
  </si>
  <si>
    <t>22.263m</t>
  </si>
  <si>
    <t>5.097m</t>
  </si>
  <si>
    <t>10.761m</t>
  </si>
  <si>
    <t>15.448m</t>
  </si>
  <si>
    <t>14m</t>
  </si>
  <si>
    <t>26m</t>
  </si>
  <si>
    <t>35m</t>
  </si>
  <si>
    <t>37m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</si>
  <si>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</si>
  <si>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</si>
  <si>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</si>
  <si>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</si>
  <si>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</si>
  <si>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</si>
  <si>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</si>
  <si>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</si>
  <si>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</si>
  <si>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8.599m</t>
  </si>
  <si>
    <t>12.446m</t>
  </si>
  <si>
    <t>16.427m</t>
  </si>
  <si>
    <t>6.181m</t>
  </si>
  <si>
    <t>18m</t>
  </si>
  <si>
    <t>14.916m</t>
  </si>
  <si>
    <t>16.614m</t>
  </si>
  <si>
    <t>12.422m</t>
  </si>
  <si>
    <t>17.769m</t>
  </si>
  <si>
    <t>15.565m</t>
  </si>
  <si>
    <t>22.659m</t>
  </si>
  <si>
    <t>4.104m</t>
  </si>
  <si>
    <t>9.861m</t>
  </si>
  <si>
    <t>21.748m</t>
  </si>
  <si>
    <t>23.270m</t>
  </si>
  <si>
    <t>8.020m</t>
  </si>
  <si>
    <t>16.480m</t>
  </si>
  <si>
    <t>20.155m</t>
  </si>
  <si>
    <t>20.469m</t>
  </si>
  <si>
    <t>15.745m</t>
  </si>
  <si>
    <t>13.818m</t>
  </si>
  <si>
    <t>8.303m</t>
  </si>
  <si>
    <t>9.751m</t>
  </si>
  <si>
    <t>5.987m</t>
  </si>
  <si>
    <t>7.463m</t>
  </si>
  <si>
    <t>6.620m</t>
  </si>
  <si>
    <t>27.936m</t>
  </si>
  <si>
    <t>26.480m</t>
  </si>
  <si>
    <t>32.600m</t>
  </si>
  <si>
    <t>40.248m</t>
  </si>
  <si>
    <t>14.904m</t>
  </si>
  <si>
    <t>20.018m</t>
  </si>
  <si>
    <t>23.512m</t>
  </si>
  <si>
    <t>23.179m</t>
  </si>
  <si>
    <t>11.439m</t>
  </si>
  <si>
    <t>13.900m</t>
  </si>
  <si>
    <t>24.774m</t>
  </si>
  <si>
    <t>29.848m</t>
  </si>
  <si>
    <t>4.713m</t>
  </si>
  <si>
    <t>5.392m</t>
  </si>
  <si>
    <t>6.966m</t>
  </si>
  <si>
    <t>15.844m</t>
  </si>
  <si>
    <t>16.231m</t>
  </si>
  <si>
    <t>17.585m</t>
  </si>
  <si>
    <t>26.756m</t>
  </si>
  <si>
    <t>32.006m</t>
  </si>
  <si>
    <t>17.478m</t>
  </si>
  <si>
    <t>17.811m</t>
  </si>
  <si>
    <t>17.803m</t>
  </si>
  <si>
    <t>22.610m</t>
  </si>
  <si>
    <t>5.071m</t>
  </si>
  <si>
    <t>10.802m</t>
  </si>
  <si>
    <t>16.073m</t>
  </si>
  <si>
    <t>9.190m</t>
  </si>
  <si>
    <t>12.265m</t>
  </si>
  <si>
    <t>16.213m</t>
  </si>
  <si>
    <t>6.424m</t>
  </si>
  <si>
    <t>15.524m</t>
  </si>
  <si>
    <t>21.630m</t>
  </si>
  <si>
    <t>12.950m</t>
  </si>
  <si>
    <t>18.274m</t>
  </si>
  <si>
    <t>16.103m</t>
  </si>
  <si>
    <t>23.584m</t>
  </si>
  <si>
    <t>9.960m</t>
  </si>
  <si>
    <t>21.930m</t>
  </si>
  <si>
    <t>24.588m</t>
  </si>
  <si>
    <t>8.646m</t>
  </si>
  <si>
    <t>16.589m</t>
  </si>
  <si>
    <t>20.133m</t>
  </si>
  <si>
    <t>20.930m</t>
  </si>
  <si>
    <t>19.427m</t>
  </si>
  <si>
    <t>15.860m</t>
  </si>
  <si>
    <t>8.508m</t>
  </si>
  <si>
    <t>11.096m</t>
  </si>
  <si>
    <t>7.163m</t>
  </si>
  <si>
    <t>7.781m</t>
  </si>
  <si>
    <t>7.390m</t>
  </si>
  <si>
    <t>28.190m</t>
  </si>
  <si>
    <t>26.982m</t>
  </si>
  <si>
    <t>33.263m</t>
  </si>
  <si>
    <t>41.498m</t>
  </si>
  <si>
    <t>15.043m</t>
  </si>
  <si>
    <t>20.185m</t>
  </si>
  <si>
    <t>23.731m</t>
  </si>
  <si>
    <t>24.402m</t>
  </si>
  <si>
    <t>11.592m</t>
  </si>
  <si>
    <t>13.997m</t>
  </si>
  <si>
    <t>25.062m</t>
  </si>
  <si>
    <t>31.991m</t>
  </si>
  <si>
    <t>5.028m</t>
  </si>
  <si>
    <t>5.751m</t>
  </si>
  <si>
    <t>8.362m</t>
  </si>
  <si>
    <t>16.124m</t>
  </si>
  <si>
    <t>16.370m</t>
  </si>
  <si>
    <t>17.806m</t>
  </si>
  <si>
    <t>28.495m</t>
  </si>
  <si>
    <t>33.543m</t>
  </si>
  <si>
    <t>16.572m</t>
  </si>
  <si>
    <t>18.332m</t>
  </si>
  <si>
    <t>18.353m</t>
  </si>
  <si>
    <t>23.747m</t>
  </si>
  <si>
    <t>5.128m</t>
  </si>
  <si>
    <t>11.036m</t>
  </si>
  <si>
    <t>17.515m</t>
  </si>
  <si>
    <t>9.963m</t>
  </si>
  <si>
    <t>16.180m</t>
  </si>
  <si>
    <t>16.491m</t>
  </si>
  <si>
    <t>7.162m</t>
  </si>
  <si>
    <t>16.426m</t>
  </si>
  <si>
    <t>22.037m</t>
  </si>
  <si>
    <t>13.431m</t>
  </si>
  <si>
    <t>18.948m</t>
  </si>
  <si>
    <t>16.542m</t>
  </si>
  <si>
    <t>23.924m</t>
  </si>
  <si>
    <t>10.000m</t>
  </si>
  <si>
    <t>21.933m</t>
  </si>
  <si>
    <t>26.259m</t>
  </si>
  <si>
    <t>8.926m</t>
  </si>
  <si>
    <t>16.643m</t>
  </si>
  <si>
    <t>20.188m</t>
  </si>
  <si>
    <t>22.110m</t>
  </si>
  <si>
    <t>20.382m</t>
  </si>
  <si>
    <t>17.847m</t>
  </si>
  <si>
    <t>8.611m</t>
  </si>
  <si>
    <t>12.010m</t>
  </si>
  <si>
    <t>7.320m</t>
  </si>
  <si>
    <t>7.982m</t>
  </si>
  <si>
    <t>7.733m</t>
  </si>
  <si>
    <t>28.257m</t>
  </si>
  <si>
    <t>27.090m</t>
  </si>
  <si>
    <t>33.388m</t>
  </si>
  <si>
    <t>42.138m</t>
  </si>
  <si>
    <t>15.122m</t>
  </si>
  <si>
    <t>20.236m</t>
  </si>
  <si>
    <t>23.765m</t>
  </si>
  <si>
    <t>24.503m</t>
  </si>
  <si>
    <t>11.632m</t>
  </si>
  <si>
    <t>14.086m</t>
  </si>
  <si>
    <t>25.157m</t>
  </si>
  <si>
    <t>32.284m</t>
  </si>
  <si>
    <t>5.137m</t>
  </si>
  <si>
    <t>6.243m</t>
  </si>
  <si>
    <t>9.100m</t>
  </si>
  <si>
    <t>16.256m</t>
  </si>
  <si>
    <t>16.466m</t>
  </si>
  <si>
    <t>17.919m</t>
  </si>
  <si>
    <t>28.782m</t>
  </si>
  <si>
    <t>33.641m</t>
  </si>
  <si>
    <t>16.612m</t>
  </si>
  <si>
    <t>18.419m</t>
  </si>
  <si>
    <t>18.490m</t>
  </si>
  <si>
    <t>23.922m</t>
  </si>
  <si>
    <t>5.130m</t>
  </si>
  <si>
    <t>11.043m</t>
  </si>
  <si>
    <t>18.262m</t>
  </si>
  <si>
    <t>17.456m</t>
  </si>
  <si>
    <t>18.202m</t>
  </si>
  <si>
    <t>7.426m</t>
  </si>
  <si>
    <t>16.712m</t>
  </si>
  <si>
    <t>21.548m</t>
  </si>
  <si>
    <t>13.475m</t>
  </si>
  <si>
    <t>19.030m</t>
  </si>
  <si>
    <t>16.239m</t>
  </si>
  <si>
    <t>24.168m</t>
  </si>
  <si>
    <t>10.019m</t>
  </si>
  <si>
    <t>21.976m</t>
  </si>
  <si>
    <t>26.223m</t>
  </si>
  <si>
    <t>8.103m</t>
  </si>
  <si>
    <t>16.665m</t>
  </si>
  <si>
    <t>22.211m</t>
  </si>
  <si>
    <t>22.077m</t>
  </si>
  <si>
    <t>19.709m</t>
  </si>
  <si>
    <t>17.670m</t>
  </si>
  <si>
    <t>8.610m</t>
  </si>
  <si>
    <t>11.652m</t>
  </si>
  <si>
    <t>7.420m</t>
  </si>
  <si>
    <t>7.968m</t>
  </si>
  <si>
    <t>7.738m</t>
  </si>
  <si>
    <t>28.320m</t>
  </si>
  <si>
    <t>27.198m</t>
  </si>
  <si>
    <t>33.600m</t>
  </si>
  <si>
    <t>42.296m</t>
  </si>
  <si>
    <t>15.098m</t>
  </si>
  <si>
    <t>20.268m</t>
  </si>
  <si>
    <t>23.877m</t>
  </si>
  <si>
    <t>24.940m</t>
  </si>
  <si>
    <t>11.701m</t>
  </si>
  <si>
    <t>25.232m</t>
  </si>
  <si>
    <t>33.106m</t>
  </si>
  <si>
    <t>5.043m</t>
  </si>
  <si>
    <t>6.362m</t>
  </si>
  <si>
    <t>8.600m</t>
  </si>
  <si>
    <t>16.269m</t>
  </si>
  <si>
    <t>16.540m</t>
  </si>
  <si>
    <t>17.782m</t>
  </si>
  <si>
    <t>28.804m</t>
  </si>
  <si>
    <t>33.541m</t>
  </si>
  <si>
    <t>16.658m</t>
  </si>
  <si>
    <t>18.492m</t>
  </si>
  <si>
    <t>18.506m</t>
  </si>
  <si>
    <t>24.000m</t>
  </si>
  <si>
    <t>5.148m</t>
  </si>
  <si>
    <t>18.356m</t>
  </si>
  <si>
    <t>17.252m</t>
  </si>
  <si>
    <t>18.028m</t>
  </si>
  <si>
    <t>7.423m</t>
  </si>
  <si>
    <t>17.350m</t>
  </si>
  <si>
    <t>22.370m</t>
  </si>
  <si>
    <t>13.493m</t>
  </si>
  <si>
    <t>19.090m</t>
  </si>
  <si>
    <t>16.400m</t>
  </si>
  <si>
    <t>24.410m</t>
  </si>
  <si>
    <t>10.080m</t>
  </si>
  <si>
    <t>26.475m</t>
  </si>
  <si>
    <t>9.230m</t>
  </si>
  <si>
    <t>16.577m</t>
  </si>
  <si>
    <t>20.318m</t>
  </si>
  <si>
    <t>22.269m</t>
  </si>
  <si>
    <t>20.500m</t>
  </si>
  <si>
    <t>18.270m</t>
  </si>
  <si>
    <t>8.570m</t>
  </si>
  <si>
    <t>12.235m</t>
  </si>
  <si>
    <t>7.432m</t>
  </si>
  <si>
    <t>7.998m</t>
  </si>
  <si>
    <t>7.780m</t>
  </si>
  <si>
    <t>28.450m</t>
  </si>
  <si>
    <t>27.410m</t>
  </si>
  <si>
    <t>33.810m</t>
  </si>
  <si>
    <t>42.505m</t>
  </si>
  <si>
    <t>15.200m</t>
  </si>
  <si>
    <t>20.310m</t>
  </si>
  <si>
    <t>23.900m</t>
  </si>
  <si>
    <t>25.000m</t>
  </si>
  <si>
    <t>11.780m</t>
  </si>
  <si>
    <t>14.250m</t>
  </si>
  <si>
    <t>25.310m</t>
  </si>
  <si>
    <t>33.300m</t>
  </si>
  <si>
    <t>4.220m</t>
  </si>
  <si>
    <t>6.250m</t>
  </si>
  <si>
    <t>12.150m</t>
  </si>
  <si>
    <t>16.520m</t>
  </si>
  <si>
    <t>16.790m</t>
  </si>
  <si>
    <t>18.120m</t>
  </si>
  <si>
    <t>29.230m</t>
  </si>
  <si>
    <t>33.840m</t>
  </si>
  <si>
    <t>16.900m</t>
  </si>
  <si>
    <t>18.840m</t>
  </si>
  <si>
    <t>18.885m</t>
  </si>
  <si>
    <t>24.370m</t>
  </si>
  <si>
    <t>5.180m</t>
  </si>
  <si>
    <t>11.085m</t>
  </si>
  <si>
    <t>18.500m</t>
  </si>
  <si>
    <t>17.640m</t>
  </si>
  <si>
    <t>18.288m</t>
  </si>
  <si>
    <t>7.460m</t>
  </si>
  <si>
    <t>16.760m</t>
  </si>
  <si>
    <t>22.083m</t>
  </si>
  <si>
    <t>13.461m</t>
  </si>
  <si>
    <t>19.073m</t>
  </si>
  <si>
    <t>16.300m</t>
  </si>
  <si>
    <t>24.363m</t>
  </si>
  <si>
    <t>3.582m</t>
  </si>
  <si>
    <t>9.950m</t>
  </si>
  <si>
    <t>21.795m</t>
  </si>
  <si>
    <t>26.180m</t>
  </si>
  <si>
    <t>6.886m</t>
  </si>
  <si>
    <t>16.485m</t>
  </si>
  <si>
    <t>19.980m</t>
  </si>
  <si>
    <t>22.098m</t>
  </si>
  <si>
    <t>20.212m</t>
  </si>
  <si>
    <t>18.771m</t>
  </si>
  <si>
    <t>8.500m</t>
  </si>
  <si>
    <t>12.198m</t>
  </si>
  <si>
    <t>7.543m</t>
  </si>
  <si>
    <t>7.910m</t>
  </si>
  <si>
    <t>7.710m</t>
  </si>
  <si>
    <t>28.635m</t>
  </si>
  <si>
    <t>27.168m</t>
  </si>
  <si>
    <t>33.768m</t>
  </si>
  <si>
    <t>42.580m</t>
  </si>
  <si>
    <t>15.070m</t>
  </si>
  <si>
    <t>20.195m</t>
  </si>
  <si>
    <t>22.710m</t>
  </si>
  <si>
    <t>24.872m</t>
  </si>
  <si>
    <t>11.573m</t>
  </si>
  <si>
    <t>14.187m</t>
  </si>
  <si>
    <t>25.050m</t>
  </si>
  <si>
    <t>32.947m</t>
  </si>
  <si>
    <t>4.210m</t>
  </si>
  <si>
    <t>5.998m</t>
  </si>
  <si>
    <t>9.061m</t>
  </si>
  <si>
    <t>16.460m</t>
  </si>
  <si>
    <t>16.270m</t>
  </si>
  <si>
    <t>18.188m</t>
  </si>
  <si>
    <t>29.222m</t>
  </si>
  <si>
    <t>33.785m</t>
  </si>
  <si>
    <t>17.053m</t>
  </si>
  <si>
    <t>19.088m</t>
  </si>
  <si>
    <t>19.071m</t>
  </si>
  <si>
    <t>5.035m</t>
  </si>
  <si>
    <t>10.945m</t>
  </si>
  <si>
    <t>18.315m</t>
  </si>
  <si>
    <t>17.400m</t>
  </si>
  <si>
    <t>18.226m</t>
  </si>
  <si>
    <t>7.363m</t>
  </si>
  <si>
    <t>16.882m</t>
  </si>
  <si>
    <t>22.187m</t>
  </si>
  <si>
    <t>13.465m</t>
  </si>
  <si>
    <t>19.005m</t>
  </si>
  <si>
    <t>16.325m</t>
  </si>
  <si>
    <t>24.390m</t>
  </si>
  <si>
    <t>3.455m</t>
  </si>
  <si>
    <t>9.910m</t>
  </si>
  <si>
    <t>21.780m</t>
  </si>
  <si>
    <t>26.285m</t>
  </si>
  <si>
    <t>8.100m</t>
  </si>
  <si>
    <t>16.530m</t>
  </si>
  <si>
    <t>20.030m</t>
  </si>
  <si>
    <t>22.140m</t>
  </si>
  <si>
    <t>20.221m</t>
  </si>
  <si>
    <t>17.975m</t>
  </si>
  <si>
    <t>8.505m</t>
  </si>
  <si>
    <t>12.000m</t>
  </si>
  <si>
    <t>7.4～7.8m</t>
  </si>
  <si>
    <t>7.885m</t>
  </si>
  <si>
    <t>7.622m</t>
  </si>
  <si>
    <t>28.840m</t>
  </si>
  <si>
    <t>27.385m</t>
  </si>
  <si>
    <t>33.865m</t>
  </si>
  <si>
    <t>42.550m</t>
  </si>
  <si>
    <t>8A；水位がうまく測定できませんでしたが、井戸底から50～90cmに水面があるのは確か</t>
  </si>
  <si>
    <t>14.985m</t>
  </si>
  <si>
    <t>20.230m</t>
  </si>
  <si>
    <t>23.740m</t>
  </si>
  <si>
    <t>24.975m</t>
  </si>
  <si>
    <t>11.450m</t>
  </si>
  <si>
    <t>14.245m</t>
  </si>
  <si>
    <t>25.150m</t>
  </si>
  <si>
    <t>33.000m</t>
  </si>
  <si>
    <t>3.225m</t>
  </si>
  <si>
    <t>6.140m</t>
  </si>
  <si>
    <t>9.048m</t>
  </si>
  <si>
    <t>16.950m</t>
  </si>
  <si>
    <t>18.395m</t>
  </si>
  <si>
    <t>29.320m</t>
  </si>
  <si>
    <t>33.900m</t>
  </si>
  <si>
    <t>17.080m</t>
  </si>
  <si>
    <t>19.105m</t>
  </si>
  <si>
    <t>19.060m</t>
  </si>
  <si>
    <t>24.550m</t>
  </si>
  <si>
    <t>4.990m</t>
  </si>
  <si>
    <t>11.273m</t>
  </si>
  <si>
    <t>17.450m</t>
  </si>
  <si>
    <t>18.180m</t>
  </si>
  <si>
    <t>7.370m</t>
  </si>
  <si>
    <t>16.633m</t>
  </si>
  <si>
    <t>21.350m</t>
  </si>
  <si>
    <t>13.333m</t>
  </si>
  <si>
    <t>18.590m</t>
  </si>
  <si>
    <t>16.740m</t>
  </si>
  <si>
    <t>24.641m</t>
  </si>
  <si>
    <t>3.732m</t>
  </si>
  <si>
    <t>9.888m</t>
  </si>
  <si>
    <t>21.939m</t>
  </si>
  <si>
    <t>25.746m</t>
  </si>
  <si>
    <t>6.409m</t>
  </si>
  <si>
    <t>20.092m</t>
  </si>
  <si>
    <t>21.736m</t>
  </si>
  <si>
    <t>19.248m</t>
  </si>
  <si>
    <t>15.899m</t>
  </si>
  <si>
    <t>8.108m</t>
  </si>
  <si>
    <t>10.723m</t>
  </si>
  <si>
    <t>7.295m</t>
  </si>
  <si>
    <t>7.817m</t>
  </si>
  <si>
    <t>7.391m</t>
  </si>
  <si>
    <t>28.771m</t>
  </si>
  <si>
    <t>27.395m</t>
  </si>
  <si>
    <t>33.793m</t>
  </si>
  <si>
    <t>42.301m</t>
  </si>
  <si>
    <t>14.903m</t>
  </si>
  <si>
    <t>20.205m</t>
  </si>
  <si>
    <t>23.768m</t>
  </si>
  <si>
    <t>25.309m</t>
  </si>
  <si>
    <t>11.600m</t>
  </si>
  <si>
    <t>14.362m</t>
  </si>
  <si>
    <t>25.178m</t>
  </si>
  <si>
    <t>32.373m</t>
  </si>
  <si>
    <t>3.375m</t>
  </si>
  <si>
    <t>5.770m</t>
  </si>
  <si>
    <t>8.079m</t>
  </si>
  <si>
    <t>16.569m</t>
  </si>
  <si>
    <t>17.023m</t>
  </si>
  <si>
    <t>18.370m</t>
  </si>
  <si>
    <t>29.408m</t>
  </si>
  <si>
    <t>34.405m</t>
  </si>
  <si>
    <t>17.275m</t>
  </si>
  <si>
    <t>19.179m</t>
  </si>
  <si>
    <t>19.143m</t>
  </si>
  <si>
    <t>24.681m</t>
  </si>
  <si>
    <t>5.080m</t>
  </si>
  <si>
    <t>10.638m</t>
  </si>
  <si>
    <t>17.755m</t>
  </si>
  <si>
    <t>17.656m</t>
  </si>
  <si>
    <t>7.132m</t>
  </si>
  <si>
    <t>16.528m</t>
  </si>
  <si>
    <t>22.292m</t>
  </si>
  <si>
    <t>13.268m</t>
  </si>
  <si>
    <t>18.843m</t>
  </si>
  <si>
    <t>16.365m</t>
  </si>
  <si>
    <t>24.628m</t>
  </si>
  <si>
    <t>9.830m</t>
  </si>
  <si>
    <t>22.078m</t>
  </si>
  <si>
    <t>25.992m</t>
  </si>
  <si>
    <t>6.799m</t>
  </si>
  <si>
    <t>20.066m</t>
  </si>
  <si>
    <t>21.938m</t>
  </si>
  <si>
    <t>19.956m</t>
  </si>
  <si>
    <t>17.385m</t>
  </si>
  <si>
    <t>8.482m</t>
  </si>
  <si>
    <t>11.629m</t>
  </si>
  <si>
    <t>8.008m</t>
  </si>
  <si>
    <t>7.500m</t>
  </si>
  <si>
    <t>29.090m</t>
  </si>
  <si>
    <t>27.338m</t>
  </si>
  <si>
    <t>33.798m</t>
  </si>
  <si>
    <t>42.415m</t>
  </si>
  <si>
    <t>14.961m</t>
  </si>
  <si>
    <t>23.925m</t>
  </si>
  <si>
    <t>25.423m</t>
  </si>
  <si>
    <t>11.470m</t>
  </si>
  <si>
    <t>14.210m</t>
  </si>
  <si>
    <t>25.081m</t>
  </si>
  <si>
    <t>32.912m</t>
  </si>
  <si>
    <t>3.628m</t>
  </si>
  <si>
    <t>5.700m</t>
  </si>
  <si>
    <t>8.768m</t>
  </si>
  <si>
    <t>16.510m</t>
  </si>
  <si>
    <t>16.843m</t>
  </si>
  <si>
    <t>18.444m</t>
  </si>
  <si>
    <t>29.365m</t>
  </si>
  <si>
    <t>34.675m</t>
  </si>
  <si>
    <t>17.222m</t>
  </si>
  <si>
    <t>19.200m</t>
  </si>
  <si>
    <t>19.113m</t>
  </si>
  <si>
    <t>24.612m</t>
  </si>
  <si>
    <t>5.123m</t>
  </si>
  <si>
    <t>11.033m</t>
  </si>
  <si>
    <t>18.118m</t>
  </si>
  <si>
    <t>17.032m</t>
  </si>
  <si>
    <t>17.477m</t>
  </si>
  <si>
    <t>7.214m</t>
  </si>
  <si>
    <t>16.570m</t>
  </si>
  <si>
    <t>20.320m</t>
  </si>
  <si>
    <t>13.400m</t>
  </si>
  <si>
    <t>19.150m</t>
  </si>
  <si>
    <t>16.470m</t>
  </si>
  <si>
    <t>24.540m</t>
  </si>
  <si>
    <t>3.220m</t>
  </si>
  <si>
    <t>9.920m</t>
  </si>
  <si>
    <t>21.840m</t>
  </si>
  <si>
    <t>26.360m</t>
  </si>
  <si>
    <t>7.950m</t>
  </si>
  <si>
    <t>16.505m</t>
  </si>
  <si>
    <t>20.145m</t>
  </si>
  <si>
    <t>22.280m</t>
  </si>
  <si>
    <t>19.340m</t>
  </si>
  <si>
    <t>17.950m</t>
  </si>
  <si>
    <t>8.590m</t>
  </si>
  <si>
    <t>11.870m</t>
  </si>
  <si>
    <t>7.400m</t>
  </si>
  <si>
    <t>8.040m</t>
  </si>
  <si>
    <t>7.850m</t>
  </si>
  <si>
    <t>29.010m</t>
  </si>
  <si>
    <t>27.240m</t>
  </si>
  <si>
    <t>33.680m</t>
  </si>
  <si>
    <t>42.220m</t>
  </si>
  <si>
    <t>14.900m</t>
  </si>
  <si>
    <t>20.215m</t>
  </si>
  <si>
    <t>23.890m</t>
  </si>
  <si>
    <t>25.090m</t>
  </si>
  <si>
    <t>11.460m</t>
  </si>
  <si>
    <t>14.180m</t>
  </si>
  <si>
    <t>25.035m</t>
  </si>
  <si>
    <t>32.420m</t>
  </si>
  <si>
    <t>1.930m</t>
  </si>
  <si>
    <t>5.880m</t>
  </si>
  <si>
    <t>8.720m</t>
  </si>
  <si>
    <t>16.500m</t>
  </si>
  <si>
    <t>18.300m</t>
  </si>
  <si>
    <t>29.190m</t>
  </si>
  <si>
    <t>34.610m</t>
  </si>
  <si>
    <t>17.325m</t>
  </si>
  <si>
    <t>19.170m</t>
  </si>
  <si>
    <t>19.100m</t>
  </si>
  <si>
    <t>5.200m</t>
  </si>
  <si>
    <t>10.880m</t>
  </si>
  <si>
    <t>17.360m</t>
  </si>
  <si>
    <t>18.110m</t>
  </si>
  <si>
    <t>7.520m</t>
  </si>
  <si>
    <t>16.720m</t>
  </si>
  <si>
    <t>22.270m</t>
  </si>
  <si>
    <t>13.410m</t>
  </si>
  <si>
    <t>19.050m</t>
  </si>
  <si>
    <t>24.800m</t>
  </si>
  <si>
    <t>3.830m</t>
  </si>
  <si>
    <t>9.890m</t>
  </si>
  <si>
    <t>22.005m</t>
  </si>
  <si>
    <t>7.690m</t>
  </si>
  <si>
    <t>16.590m</t>
  </si>
  <si>
    <t>20.190m</t>
  </si>
  <si>
    <t>22.390m</t>
  </si>
  <si>
    <t>20.240m</t>
  </si>
  <si>
    <t>18.155m</t>
  </si>
  <si>
    <t>8.550m</t>
  </si>
  <si>
    <t>12.160m</t>
  </si>
  <si>
    <t>7.480m</t>
  </si>
  <si>
    <t>8.090m</t>
  </si>
  <si>
    <t>7.930m</t>
  </si>
  <si>
    <t>29.110m</t>
  </si>
  <si>
    <t>27.220m</t>
  </si>
  <si>
    <t>33.740m</t>
  </si>
  <si>
    <t>14.960m</t>
  </si>
  <si>
    <t>20.300m</t>
  </si>
  <si>
    <t>23.910m</t>
  </si>
  <si>
    <t>25.180m</t>
  </si>
  <si>
    <t>11.500m</t>
  </si>
  <si>
    <t>14.280m</t>
  </si>
  <si>
    <t>25.120m</t>
  </si>
  <si>
    <t>33.140m</t>
  </si>
  <si>
    <t>1.650m</t>
  </si>
  <si>
    <t>5.930m</t>
  </si>
  <si>
    <t>9.160m</t>
  </si>
  <si>
    <t>16.820m</t>
  </si>
  <si>
    <t>18.390m</t>
  </si>
  <si>
    <t>29.410m</t>
  </si>
  <si>
    <t>34.840m</t>
  </si>
  <si>
    <t>17.370m</t>
  </si>
  <si>
    <t>19.280m</t>
  </si>
  <si>
    <t>19.230m</t>
  </si>
  <si>
    <t>11.020m</t>
  </si>
  <si>
    <t>18.510m</t>
  </si>
  <si>
    <t>9000以上</t>
  </si>
  <si>
    <t>17.570m</t>
  </si>
  <si>
    <t>18.170m</t>
  </si>
  <si>
    <t>7.590m</t>
  </si>
  <si>
    <t>16.872m</t>
  </si>
  <si>
    <t>22.395m</t>
  </si>
  <si>
    <t>13.510m</t>
  </si>
  <si>
    <t>19.032m</t>
  </si>
  <si>
    <t>16.573m</t>
  </si>
  <si>
    <t>24.777m</t>
  </si>
  <si>
    <t>3.995m</t>
  </si>
  <si>
    <t>9.900m</t>
  </si>
  <si>
    <t>22.137m</t>
  </si>
  <si>
    <t>26.595m</t>
  </si>
  <si>
    <t>8.169m</t>
  </si>
  <si>
    <t>16.620m</t>
  </si>
  <si>
    <t>20.270m</t>
  </si>
  <si>
    <t>22.418m</t>
  </si>
  <si>
    <t>20.450m</t>
  </si>
  <si>
    <t>18.488m</t>
  </si>
  <si>
    <t>8.630m</t>
  </si>
  <si>
    <t>12.283m</t>
  </si>
  <si>
    <t>7.495m</t>
  </si>
  <si>
    <t>8.130m</t>
  </si>
  <si>
    <t>8.000m</t>
  </si>
  <si>
    <t>29.150m</t>
  </si>
  <si>
    <t>27.360m</t>
  </si>
  <si>
    <t>33.850m</t>
  </si>
  <si>
    <t>42.739m</t>
  </si>
  <si>
    <t>20.400m</t>
  </si>
  <si>
    <t>23.958m</t>
  </si>
  <si>
    <t>25.344m</t>
  </si>
  <si>
    <t>11.590m</t>
  </si>
  <si>
    <t>14.262m</t>
  </si>
  <si>
    <t>33.295m</t>
  </si>
  <si>
    <t>1.681m</t>
  </si>
  <si>
    <t>5.948m</t>
  </si>
  <si>
    <t>9.173m</t>
  </si>
  <si>
    <t>16.548m</t>
  </si>
  <si>
    <t>16.893m</t>
  </si>
  <si>
    <t>18.450m</t>
  </si>
  <si>
    <t>29.587m</t>
  </si>
  <si>
    <t>35.005m</t>
  </si>
  <si>
    <t>17.455m</t>
  </si>
  <si>
    <t>19.385m</t>
  </si>
  <si>
    <t>19.305m</t>
  </si>
  <si>
    <t>24.909m</t>
  </si>
  <si>
    <t>5.288m</t>
  </si>
  <si>
    <t>11.002m</t>
  </si>
  <si>
    <t>18.715m</t>
  </si>
  <si>
    <t>17.628m</t>
  </si>
  <si>
    <t>18.190m</t>
  </si>
  <si>
    <t>7.649m</t>
  </si>
  <si>
    <t>測定器不調</t>
  </si>
  <si>
    <t>-</t>
  </si>
  <si>
    <t>←砂が溜まって埋まっている</t>
  </si>
  <si>
    <t>←埋まっている</t>
  </si>
  <si>
    <t>未測定</t>
  </si>
  <si>
    <t>鍵が開いていない</t>
  </si>
  <si>
    <t>約25m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</si>
</sst>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0_ "/>
    <numFmt numFmtId="178" formatCode="0.0_ "/>
    <numFmt numFmtId="179" formatCode="0_ "/>
    <numFmt numFmtId="180" formatCode="0.0;_⳿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2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177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8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0" fillId="0" borderId="0" xfId="0" applyAlignment="1">
      <alignment vertical="center"/>
    </xf>
    <xf numFmtId="178" fontId="2" fillId="0" borderId="19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2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9" fontId="2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8" fontId="2" fillId="0" borderId="1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180" fontId="2" fillId="0" borderId="18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/>
    </xf>
    <xf numFmtId="178" fontId="2" fillId="0" borderId="22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selection activeCell="A2" sqref="A2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40547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17</v>
      </c>
      <c r="E9" s="94" t="s">
        <v>18</v>
      </c>
      <c r="F9" s="94"/>
      <c r="G9" s="94"/>
      <c r="H9" s="10" t="s">
        <v>16</v>
      </c>
      <c r="I9" s="11" t="s">
        <v>16</v>
      </c>
      <c r="J9" s="11" t="s">
        <v>19</v>
      </c>
      <c r="K9" s="94" t="s">
        <v>20</v>
      </c>
      <c r="L9" s="94"/>
      <c r="M9" s="94"/>
      <c r="N9" s="10" t="s">
        <v>16</v>
      </c>
      <c r="O9" s="13" t="s">
        <v>21</v>
      </c>
      <c r="P9" s="94" t="s">
        <v>22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800</v>
      </c>
      <c r="F11" s="14">
        <v>950</v>
      </c>
      <c r="G11" s="15">
        <v>1000</v>
      </c>
      <c r="H11" s="10" t="s">
        <v>16</v>
      </c>
      <c r="I11" s="11" t="s">
        <v>16</v>
      </c>
      <c r="J11" s="14">
        <v>80</v>
      </c>
      <c r="K11" s="14">
        <v>400</v>
      </c>
      <c r="L11" s="14">
        <v>400</v>
      </c>
      <c r="M11" s="15">
        <v>420</v>
      </c>
      <c r="N11" s="10" t="s">
        <v>16</v>
      </c>
      <c r="O11" s="14">
        <v>10</v>
      </c>
      <c r="P11" s="14">
        <v>180</v>
      </c>
      <c r="Q11" s="14">
        <v>190</v>
      </c>
      <c r="R11" s="15">
        <v>190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82.5</v>
      </c>
      <c r="E12" s="20">
        <v>277</v>
      </c>
      <c r="F12" s="20">
        <v>290</v>
      </c>
      <c r="G12" s="21">
        <v>304</v>
      </c>
      <c r="H12" s="17" t="s">
        <v>41</v>
      </c>
      <c r="I12" s="18" t="s">
        <v>41</v>
      </c>
      <c r="J12" s="22">
        <v>50.9</v>
      </c>
      <c r="K12" s="20">
        <v>107.7</v>
      </c>
      <c r="L12" s="20">
        <v>109.2</v>
      </c>
      <c r="M12" s="21">
        <v>112.8</v>
      </c>
      <c r="N12" s="17" t="s">
        <v>41</v>
      </c>
      <c r="O12" s="19">
        <v>24.4</v>
      </c>
      <c r="P12" s="19">
        <v>53.8</v>
      </c>
      <c r="Q12" s="23">
        <v>55.8</v>
      </c>
      <c r="R12" s="24">
        <v>56.6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56</v>
      </c>
      <c r="C16" s="11" t="s">
        <v>57</v>
      </c>
      <c r="D16" s="11"/>
      <c r="E16" s="11" t="s">
        <v>58</v>
      </c>
      <c r="F16" s="94" t="s">
        <v>59</v>
      </c>
      <c r="G16" s="94"/>
      <c r="H16" s="94"/>
      <c r="I16" s="10" t="s">
        <v>60</v>
      </c>
      <c r="J16" s="11" t="s">
        <v>61</v>
      </c>
      <c r="K16" s="11" t="s">
        <v>62</v>
      </c>
      <c r="L16" s="97" t="s">
        <v>63</v>
      </c>
      <c r="M16" s="97"/>
      <c r="N16" s="97"/>
      <c r="O16" s="95" t="s">
        <v>64</v>
      </c>
      <c r="P16" s="95"/>
      <c r="Q16" s="12" t="s">
        <v>65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5</v>
      </c>
      <c r="C18" s="14">
        <v>12</v>
      </c>
      <c r="D18" s="11"/>
      <c r="E18" s="14">
        <v>1200</v>
      </c>
      <c r="F18" s="14">
        <v>10</v>
      </c>
      <c r="G18" s="14">
        <v>10</v>
      </c>
      <c r="H18" s="15">
        <v>10</v>
      </c>
      <c r="I18" s="30">
        <v>10</v>
      </c>
      <c r="J18" s="14">
        <v>250</v>
      </c>
      <c r="K18" s="14">
        <v>800</v>
      </c>
      <c r="L18" s="14">
        <v>10</v>
      </c>
      <c r="M18" s="14">
        <v>10</v>
      </c>
      <c r="N18" s="31">
        <v>10</v>
      </c>
      <c r="O18" s="30">
        <v>900</v>
      </c>
      <c r="P18" s="14">
        <v>900</v>
      </c>
      <c r="Q18" s="32">
        <v>150</v>
      </c>
      <c r="R18" s="3"/>
    </row>
    <row r="19" spans="1:18" ht="11.25" customHeight="1">
      <c r="A19" s="16" t="s">
        <v>40</v>
      </c>
      <c r="B19" s="17">
        <v>25.2</v>
      </c>
      <c r="C19" s="19">
        <v>37.8</v>
      </c>
      <c r="D19" s="18"/>
      <c r="E19" s="19">
        <v>138.4</v>
      </c>
      <c r="F19" s="20">
        <v>19.1</v>
      </c>
      <c r="G19" s="20">
        <v>19</v>
      </c>
      <c r="H19" s="21">
        <v>19</v>
      </c>
      <c r="I19" s="33">
        <v>47.4</v>
      </c>
      <c r="J19" s="19">
        <v>79.2</v>
      </c>
      <c r="K19" s="19">
        <v>105.8</v>
      </c>
      <c r="L19" s="20">
        <v>23.2</v>
      </c>
      <c r="M19" s="20">
        <v>23.1</v>
      </c>
      <c r="N19" s="34">
        <v>23.1</v>
      </c>
      <c r="O19" s="35">
        <v>215</v>
      </c>
      <c r="P19" s="20">
        <v>224</v>
      </c>
      <c r="Q19" s="36">
        <v>69.2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90</v>
      </c>
      <c r="C23" s="94" t="s">
        <v>91</v>
      </c>
      <c r="D23" s="94"/>
      <c r="E23" s="94"/>
      <c r="F23" s="10" t="s">
        <v>92</v>
      </c>
      <c r="G23" s="11" t="s">
        <v>93</v>
      </c>
      <c r="H23" s="97" t="s">
        <v>94</v>
      </c>
      <c r="I23" s="97"/>
      <c r="J23" s="97"/>
      <c r="K23" s="10" t="s">
        <v>16</v>
      </c>
      <c r="L23" s="11" t="s">
        <v>95</v>
      </c>
      <c r="M23" s="11" t="s">
        <v>96</v>
      </c>
      <c r="N23" s="11" t="s">
        <v>97</v>
      </c>
      <c r="O23" s="94" t="s">
        <v>98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100</v>
      </c>
      <c r="D25" s="14">
        <v>100</v>
      </c>
      <c r="E25" s="15">
        <v>120</v>
      </c>
      <c r="F25" s="30">
        <v>170</v>
      </c>
      <c r="G25" s="14">
        <v>80</v>
      </c>
      <c r="H25" s="14">
        <v>20</v>
      </c>
      <c r="I25" s="14">
        <v>18</v>
      </c>
      <c r="J25" s="31">
        <v>18</v>
      </c>
      <c r="K25" s="10" t="s">
        <v>16</v>
      </c>
      <c r="L25" s="14">
        <v>20</v>
      </c>
      <c r="M25" s="14">
        <v>6000</v>
      </c>
      <c r="N25" s="14">
        <v>1900</v>
      </c>
      <c r="O25" s="14">
        <v>5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33">
        <v>44.7</v>
      </c>
      <c r="C26" s="20">
        <v>44.1</v>
      </c>
      <c r="D26" s="20">
        <v>44.4</v>
      </c>
      <c r="E26" s="21">
        <v>45.1</v>
      </c>
      <c r="F26" s="33">
        <v>45.8</v>
      </c>
      <c r="G26" s="19">
        <v>33.6</v>
      </c>
      <c r="H26" s="20">
        <v>23.3</v>
      </c>
      <c r="I26" s="40">
        <v>23.1</v>
      </c>
      <c r="J26" s="41">
        <v>23.1</v>
      </c>
      <c r="K26" s="17" t="s">
        <v>41</v>
      </c>
      <c r="L26" s="19">
        <v>39.1</v>
      </c>
      <c r="M26" s="19">
        <v>706</v>
      </c>
      <c r="N26" s="19">
        <v>224</v>
      </c>
      <c r="O26" s="20">
        <v>16.9</v>
      </c>
      <c r="P26" s="20">
        <v>16.9</v>
      </c>
      <c r="Q26" s="21">
        <v>16.8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124</v>
      </c>
      <c r="C30" s="11" t="s">
        <v>125</v>
      </c>
      <c r="D30" s="11" t="s">
        <v>126</v>
      </c>
      <c r="E30" s="97" t="s">
        <v>127</v>
      </c>
      <c r="F30" s="97"/>
      <c r="G30" s="10" t="s">
        <v>128</v>
      </c>
      <c r="H30" s="13" t="s">
        <v>129</v>
      </c>
      <c r="I30" s="11" t="s">
        <v>130</v>
      </c>
      <c r="J30" s="102" t="s">
        <v>131</v>
      </c>
      <c r="K30" s="102"/>
      <c r="L30" s="102"/>
      <c r="M30" s="38" t="s">
        <v>132</v>
      </c>
      <c r="N30" s="11" t="s">
        <v>133</v>
      </c>
      <c r="O30" s="94" t="s">
        <v>134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20</v>
      </c>
      <c r="D32" s="14">
        <v>10</v>
      </c>
      <c r="E32" s="14">
        <v>10</v>
      </c>
      <c r="F32" s="31">
        <v>10</v>
      </c>
      <c r="G32" s="30">
        <v>5</v>
      </c>
      <c r="H32" s="14">
        <v>800</v>
      </c>
      <c r="I32" s="14">
        <v>2800</v>
      </c>
      <c r="J32" s="14">
        <v>20</v>
      </c>
      <c r="K32" s="14">
        <v>18</v>
      </c>
      <c r="L32" s="15">
        <v>18</v>
      </c>
      <c r="M32" s="30">
        <v>30</v>
      </c>
      <c r="N32" s="14">
        <v>150</v>
      </c>
      <c r="O32" s="14">
        <v>270</v>
      </c>
      <c r="P32" s="14">
        <v>280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49.1</v>
      </c>
      <c r="C33" s="19">
        <v>44.6</v>
      </c>
      <c r="D33" s="19">
        <v>26.4</v>
      </c>
      <c r="E33" s="19">
        <v>22.1</v>
      </c>
      <c r="F33" s="46">
        <v>22.2</v>
      </c>
      <c r="G33" s="33">
        <v>39.3</v>
      </c>
      <c r="H33" s="19">
        <v>135.7</v>
      </c>
      <c r="I33" s="19">
        <v>323</v>
      </c>
      <c r="J33" s="19">
        <v>24.4</v>
      </c>
      <c r="K33" s="23">
        <v>24.6</v>
      </c>
      <c r="L33" s="24">
        <v>24.7</v>
      </c>
      <c r="M33" s="33">
        <v>36.7</v>
      </c>
      <c r="N33" s="19">
        <v>58.8</v>
      </c>
      <c r="O33" s="19">
        <v>68.3</v>
      </c>
      <c r="P33" s="19">
        <v>68.6</v>
      </c>
      <c r="Q33" s="24">
        <v>70.4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153</v>
      </c>
      <c r="E37" s="11" t="s">
        <v>154</v>
      </c>
      <c r="F37" s="11" t="s">
        <v>155</v>
      </c>
      <c r="G37" s="100" t="s">
        <v>156</v>
      </c>
      <c r="H37" s="100"/>
      <c r="I37" s="100"/>
      <c r="J37" s="94" t="s">
        <v>157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2600</v>
      </c>
      <c r="E39" s="14">
        <v>4800</v>
      </c>
      <c r="F39" s="14">
        <v>5500</v>
      </c>
      <c r="G39" s="14">
        <v>3000</v>
      </c>
      <c r="H39" s="14">
        <v>3000</v>
      </c>
      <c r="I39" s="14">
        <v>3200</v>
      </c>
      <c r="J39" s="14">
        <v>20</v>
      </c>
      <c r="K39" s="14">
        <v>18</v>
      </c>
      <c r="L39" s="15">
        <v>18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1164</v>
      </c>
      <c r="E40" s="19">
        <v>1886</v>
      </c>
      <c r="F40" s="19">
        <v>2090</v>
      </c>
      <c r="G40" s="19">
        <v>567</v>
      </c>
      <c r="H40" s="19">
        <v>582</v>
      </c>
      <c r="I40" s="19">
        <v>595</v>
      </c>
      <c r="J40" s="22">
        <v>18.9</v>
      </c>
      <c r="K40" s="22">
        <v>18.7</v>
      </c>
      <c r="L40" s="24">
        <v>18.7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176</v>
      </c>
      <c r="E44" s="11" t="s">
        <v>177</v>
      </c>
      <c r="F44" s="13" t="s">
        <v>178</v>
      </c>
      <c r="G44" s="97" t="s">
        <v>179</v>
      </c>
      <c r="H44" s="97"/>
      <c r="I44" s="97"/>
      <c r="J44" s="38" t="s">
        <v>180</v>
      </c>
      <c r="K44" s="11" t="s">
        <v>181</v>
      </c>
      <c r="L44" s="94" t="s">
        <v>182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8000</v>
      </c>
      <c r="F46" s="14">
        <v>4000</v>
      </c>
      <c r="G46" s="14">
        <v>3600</v>
      </c>
      <c r="H46" s="14">
        <v>4000</v>
      </c>
      <c r="I46" s="31">
        <v>4500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3350</v>
      </c>
      <c r="E47" s="19">
        <v>3440</v>
      </c>
      <c r="F47" s="19">
        <v>2210</v>
      </c>
      <c r="G47" s="19">
        <v>1362</v>
      </c>
      <c r="H47" s="19">
        <v>1547</v>
      </c>
      <c r="I47" s="46">
        <v>1779</v>
      </c>
      <c r="J47" s="33">
        <v>35.5</v>
      </c>
      <c r="K47" s="46">
        <v>32.3</v>
      </c>
      <c r="L47" s="19">
        <v>28.1</v>
      </c>
      <c r="M47" s="19">
        <v>28.9</v>
      </c>
      <c r="N47" s="48">
        <v>29.1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196</v>
      </c>
      <c r="C51" s="94" t="s">
        <v>197</v>
      </c>
      <c r="D51" s="94"/>
      <c r="E51" s="94"/>
      <c r="F51" s="95" t="s">
        <v>198</v>
      </c>
      <c r="G51" s="95"/>
      <c r="H51" s="95"/>
      <c r="I51" s="94" t="s">
        <v>199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>
        <v>150</v>
      </c>
      <c r="C53" s="14">
        <v>200</v>
      </c>
      <c r="D53" s="14">
        <v>270</v>
      </c>
      <c r="E53" s="15">
        <v>400</v>
      </c>
      <c r="F53" s="11">
        <v>500</v>
      </c>
      <c r="G53" s="14">
        <v>500</v>
      </c>
      <c r="H53" s="14">
        <v>500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>
        <v>63.2</v>
      </c>
      <c r="C54" s="19">
        <v>85.3</v>
      </c>
      <c r="D54" s="19">
        <v>90.1</v>
      </c>
      <c r="E54" s="24">
        <v>111.4</v>
      </c>
      <c r="F54" s="18">
        <v>111.8</v>
      </c>
      <c r="G54" s="20">
        <v>112.8</v>
      </c>
      <c r="H54" s="20">
        <v>114.5</v>
      </c>
      <c r="I54" s="20">
        <v>26.5</v>
      </c>
      <c r="J54" s="20">
        <v>27.1</v>
      </c>
      <c r="K54" s="21">
        <v>27.3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H40" sqref="H40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40616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600</v>
      </c>
      <c r="E9" s="94" t="s">
        <v>601</v>
      </c>
      <c r="F9" s="94"/>
      <c r="G9" s="94"/>
      <c r="H9" s="10" t="s">
        <v>16</v>
      </c>
      <c r="I9" s="11" t="s">
        <v>16</v>
      </c>
      <c r="J9" s="11" t="s">
        <v>602</v>
      </c>
      <c r="K9" s="94" t="s">
        <v>603</v>
      </c>
      <c r="L9" s="94"/>
      <c r="M9" s="94"/>
      <c r="N9" s="10" t="s">
        <v>16</v>
      </c>
      <c r="O9" s="13" t="s">
        <v>604</v>
      </c>
      <c r="P9" s="94" t="s">
        <v>605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610</v>
      </c>
      <c r="F11" s="14">
        <v>750</v>
      </c>
      <c r="G11" s="15">
        <v>1000</v>
      </c>
      <c r="H11" s="10" t="s">
        <v>16</v>
      </c>
      <c r="I11" s="11" t="s">
        <v>16</v>
      </c>
      <c r="J11" s="14">
        <v>70</v>
      </c>
      <c r="K11" s="14">
        <v>450</v>
      </c>
      <c r="L11" s="14">
        <v>450</v>
      </c>
      <c r="M11" s="15">
        <v>450</v>
      </c>
      <c r="N11" s="10" t="s">
        <v>16</v>
      </c>
      <c r="O11" s="14">
        <v>40</v>
      </c>
      <c r="P11" s="14">
        <v>400</v>
      </c>
      <c r="Q11" s="14">
        <v>400</v>
      </c>
      <c r="R11" s="15">
        <v>400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87.9</v>
      </c>
      <c r="E12" s="20">
        <v>188.2</v>
      </c>
      <c r="F12" s="20">
        <v>208</v>
      </c>
      <c r="G12" s="21">
        <v>215</v>
      </c>
      <c r="H12" s="17" t="s">
        <v>41</v>
      </c>
      <c r="I12" s="18" t="s">
        <v>41</v>
      </c>
      <c r="J12" s="22">
        <v>53.3</v>
      </c>
      <c r="K12" s="20">
        <v>96.8</v>
      </c>
      <c r="L12" s="20">
        <v>101.5</v>
      </c>
      <c r="M12" s="21">
        <v>102</v>
      </c>
      <c r="N12" s="17" t="s">
        <v>41</v>
      </c>
      <c r="O12" s="19">
        <v>34.4</v>
      </c>
      <c r="P12" s="19">
        <v>78.1</v>
      </c>
      <c r="Q12" s="23">
        <v>78.8</v>
      </c>
      <c r="R12" s="24">
        <v>78.5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16</v>
      </c>
      <c r="C16" s="11" t="s">
        <v>606</v>
      </c>
      <c r="D16" s="11" t="s">
        <v>16</v>
      </c>
      <c r="E16" s="11" t="s">
        <v>607</v>
      </c>
      <c r="F16" s="94" t="s">
        <v>608</v>
      </c>
      <c r="G16" s="94"/>
      <c r="H16" s="94"/>
      <c r="I16" s="10" t="s">
        <v>609</v>
      </c>
      <c r="J16" s="11" t="s">
        <v>212</v>
      </c>
      <c r="K16" s="11" t="s">
        <v>610</v>
      </c>
      <c r="L16" s="94" t="s">
        <v>611</v>
      </c>
      <c r="M16" s="94"/>
      <c r="N16" s="94"/>
      <c r="O16" s="95" t="s">
        <v>612</v>
      </c>
      <c r="P16" s="95"/>
      <c r="Q16" s="12" t="s">
        <v>613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 t="s">
        <v>16</v>
      </c>
      <c r="C18" s="14">
        <v>12</v>
      </c>
      <c r="D18" s="11" t="s">
        <v>16</v>
      </c>
      <c r="E18" s="14">
        <v>1400</v>
      </c>
      <c r="F18" s="14">
        <v>80</v>
      </c>
      <c r="G18" s="14">
        <v>80</v>
      </c>
      <c r="H18" s="15">
        <v>80</v>
      </c>
      <c r="I18" s="30">
        <v>10</v>
      </c>
      <c r="J18" s="14">
        <v>300</v>
      </c>
      <c r="K18" s="14">
        <v>600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130</v>
      </c>
      <c r="R18" s="3"/>
    </row>
    <row r="19" spans="1:18" ht="11.25" customHeight="1">
      <c r="A19" s="16" t="s">
        <v>40</v>
      </c>
      <c r="B19" s="18" t="s">
        <v>41</v>
      </c>
      <c r="C19" s="19">
        <v>34.8</v>
      </c>
      <c r="D19" s="18" t="s">
        <v>41</v>
      </c>
      <c r="E19" s="19">
        <v>110</v>
      </c>
      <c r="F19" s="20">
        <v>33.8</v>
      </c>
      <c r="G19" s="20">
        <v>31.8</v>
      </c>
      <c r="H19" s="21">
        <v>31.8</v>
      </c>
      <c r="I19" s="33">
        <v>42.2</v>
      </c>
      <c r="J19" s="22">
        <v>65.6</v>
      </c>
      <c r="K19" s="22">
        <v>76</v>
      </c>
      <c r="L19" s="20">
        <v>20.7</v>
      </c>
      <c r="M19" s="20">
        <v>20.8</v>
      </c>
      <c r="N19" s="34">
        <v>20.9</v>
      </c>
      <c r="O19" s="35">
        <v>201</v>
      </c>
      <c r="P19" s="20">
        <v>218</v>
      </c>
      <c r="Q19" s="54">
        <v>58.1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614</v>
      </c>
      <c r="C23" s="94" t="s">
        <v>615</v>
      </c>
      <c r="D23" s="94"/>
      <c r="E23" s="94"/>
      <c r="F23" s="10" t="s">
        <v>371</v>
      </c>
      <c r="G23" s="11" t="s">
        <v>616</v>
      </c>
      <c r="H23" s="94" t="s">
        <v>617</v>
      </c>
      <c r="I23" s="94"/>
      <c r="J23" s="94"/>
      <c r="K23" s="10" t="s">
        <v>16</v>
      </c>
      <c r="L23" s="11" t="s">
        <v>618</v>
      </c>
      <c r="M23" s="11" t="s">
        <v>619</v>
      </c>
      <c r="N23" s="11" t="s">
        <v>620</v>
      </c>
      <c r="O23" s="94" t="s">
        <v>621</v>
      </c>
      <c r="P23" s="94"/>
      <c r="Q23" s="94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30</v>
      </c>
      <c r="D25" s="14">
        <v>35</v>
      </c>
      <c r="E25" s="15">
        <v>50</v>
      </c>
      <c r="F25" s="30">
        <v>530</v>
      </c>
      <c r="G25" s="14">
        <v>150</v>
      </c>
      <c r="H25" s="14">
        <v>22</v>
      </c>
      <c r="I25" s="14">
        <v>22</v>
      </c>
      <c r="J25" s="31">
        <v>30</v>
      </c>
      <c r="K25" s="10" t="s">
        <v>16</v>
      </c>
      <c r="L25" s="14">
        <v>30</v>
      </c>
      <c r="M25" s="14">
        <v>6000</v>
      </c>
      <c r="N25" s="14">
        <v>1400</v>
      </c>
      <c r="O25" s="14">
        <v>7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50.3</v>
      </c>
      <c r="C26" s="20">
        <v>31.6</v>
      </c>
      <c r="D26" s="20">
        <v>30.8</v>
      </c>
      <c r="E26" s="21">
        <v>33.8</v>
      </c>
      <c r="F26" s="33">
        <v>81.2</v>
      </c>
      <c r="G26" s="19">
        <v>45.6</v>
      </c>
      <c r="H26" s="20">
        <v>24.1</v>
      </c>
      <c r="I26" s="40">
        <v>25.2</v>
      </c>
      <c r="J26" s="41">
        <v>29.4</v>
      </c>
      <c r="K26" s="17" t="s">
        <v>41</v>
      </c>
      <c r="L26" s="19">
        <v>44</v>
      </c>
      <c r="M26" s="19">
        <v>659</v>
      </c>
      <c r="N26" s="22">
        <v>239</v>
      </c>
      <c r="O26" s="20">
        <v>17.4</v>
      </c>
      <c r="P26" s="20">
        <v>19.4</v>
      </c>
      <c r="Q26" s="21">
        <v>18.6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622</v>
      </c>
      <c r="C30" s="11" t="s">
        <v>465</v>
      </c>
      <c r="D30" s="11" t="s">
        <v>623</v>
      </c>
      <c r="E30" s="97" t="s">
        <v>624</v>
      </c>
      <c r="F30" s="97"/>
      <c r="G30" s="10" t="s">
        <v>625</v>
      </c>
      <c r="H30" s="13" t="s">
        <v>626</v>
      </c>
      <c r="I30" s="11" t="s">
        <v>627</v>
      </c>
      <c r="J30" s="102" t="s">
        <v>628</v>
      </c>
      <c r="K30" s="102"/>
      <c r="L30" s="102"/>
      <c r="M30" s="38" t="s">
        <v>629</v>
      </c>
      <c r="N30" s="11" t="s">
        <v>630</v>
      </c>
      <c r="O30" s="94" t="s">
        <v>631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18</v>
      </c>
      <c r="C32" s="14">
        <v>22</v>
      </c>
      <c r="D32" s="14">
        <v>12</v>
      </c>
      <c r="E32" s="14">
        <v>8</v>
      </c>
      <c r="F32" s="31">
        <v>8</v>
      </c>
      <c r="G32" s="30">
        <v>8</v>
      </c>
      <c r="H32" s="14">
        <v>1200</v>
      </c>
      <c r="I32" s="14">
        <v>3000</v>
      </c>
      <c r="J32" s="14">
        <v>22</v>
      </c>
      <c r="K32" s="14">
        <v>20</v>
      </c>
      <c r="L32" s="15">
        <v>18</v>
      </c>
      <c r="M32" s="30">
        <v>320</v>
      </c>
      <c r="N32" s="14">
        <v>120</v>
      </c>
      <c r="O32" s="14">
        <v>220</v>
      </c>
      <c r="P32" s="14">
        <v>280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47.7</v>
      </c>
      <c r="C33" s="19">
        <v>52.5</v>
      </c>
      <c r="D33" s="19">
        <v>31.6</v>
      </c>
      <c r="E33" s="19">
        <v>26.3</v>
      </c>
      <c r="F33" s="55">
        <v>27.8</v>
      </c>
      <c r="G33" s="33">
        <v>48.2</v>
      </c>
      <c r="H33" s="19">
        <v>300</v>
      </c>
      <c r="I33" s="19">
        <v>456</v>
      </c>
      <c r="J33" s="19">
        <v>29</v>
      </c>
      <c r="K33" s="22">
        <v>26.8</v>
      </c>
      <c r="L33" s="48">
        <v>26.9</v>
      </c>
      <c r="M33" s="33">
        <v>68.2</v>
      </c>
      <c r="N33" s="19">
        <v>50.2</v>
      </c>
      <c r="O33" s="19">
        <v>65</v>
      </c>
      <c r="P33" s="19">
        <v>69</v>
      </c>
      <c r="Q33" s="24">
        <v>67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632</v>
      </c>
      <c r="E37" s="11" t="s">
        <v>633</v>
      </c>
      <c r="F37" s="11" t="s">
        <v>634</v>
      </c>
      <c r="G37" s="100" t="s">
        <v>635</v>
      </c>
      <c r="H37" s="100"/>
      <c r="I37" s="100"/>
      <c r="J37" s="94" t="s">
        <v>636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2300</v>
      </c>
      <c r="E39" s="14">
        <v>2500</v>
      </c>
      <c r="F39" s="14">
        <v>6000</v>
      </c>
      <c r="G39" s="14">
        <v>1900</v>
      </c>
      <c r="H39" s="14">
        <v>2500</v>
      </c>
      <c r="I39" s="14">
        <v>3000</v>
      </c>
      <c r="J39" s="14">
        <v>30</v>
      </c>
      <c r="K39" s="14">
        <v>12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1003</v>
      </c>
      <c r="E40" s="19">
        <v>1854</v>
      </c>
      <c r="F40" s="19">
        <v>1886</v>
      </c>
      <c r="G40" s="19">
        <v>387</v>
      </c>
      <c r="H40" s="19">
        <v>488</v>
      </c>
      <c r="I40" s="19">
        <v>525</v>
      </c>
      <c r="J40" s="22">
        <v>24.6</v>
      </c>
      <c r="K40" s="22">
        <v>16.4</v>
      </c>
      <c r="L40" s="24">
        <v>29.2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637</v>
      </c>
      <c r="E44" s="11" t="s">
        <v>638</v>
      </c>
      <c r="F44" s="13" t="s">
        <v>639</v>
      </c>
      <c r="G44" s="94" t="s">
        <v>640</v>
      </c>
      <c r="H44" s="94"/>
      <c r="I44" s="94"/>
      <c r="J44" s="38" t="s">
        <v>641</v>
      </c>
      <c r="K44" s="11" t="s">
        <v>642</v>
      </c>
      <c r="L44" s="94" t="s">
        <v>643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8000</v>
      </c>
      <c r="F46" s="14">
        <v>4000</v>
      </c>
      <c r="G46" s="14">
        <v>3000</v>
      </c>
      <c r="H46" s="14">
        <v>3800</v>
      </c>
      <c r="I46" s="31">
        <v>4200</v>
      </c>
      <c r="J46" s="30">
        <v>12</v>
      </c>
      <c r="K46" s="31">
        <v>12</v>
      </c>
      <c r="L46" s="14">
        <v>12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4440</v>
      </c>
      <c r="E47" s="19">
        <v>3470</v>
      </c>
      <c r="F47" s="19">
        <v>1951</v>
      </c>
      <c r="G47" s="19">
        <v>1310</v>
      </c>
      <c r="H47" s="19">
        <v>1540</v>
      </c>
      <c r="I47" s="46">
        <v>1752</v>
      </c>
      <c r="J47" s="33">
        <v>36.5</v>
      </c>
      <c r="K47" s="46">
        <v>31.4</v>
      </c>
      <c r="L47" s="22">
        <v>27.9</v>
      </c>
      <c r="M47" s="19">
        <v>28.2</v>
      </c>
      <c r="N47" s="48">
        <v>29.1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644</v>
      </c>
      <c r="D51" s="94"/>
      <c r="E51" s="94"/>
      <c r="F51" s="95" t="s">
        <v>645</v>
      </c>
      <c r="G51" s="95"/>
      <c r="H51" s="95"/>
      <c r="I51" s="94" t="s">
        <v>646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320</v>
      </c>
      <c r="E53" s="15">
        <v>350</v>
      </c>
      <c r="F53" s="10" t="s">
        <v>16</v>
      </c>
      <c r="G53" s="14">
        <v>500</v>
      </c>
      <c r="H53" s="14">
        <v>500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74.3</v>
      </c>
      <c r="D54" s="19">
        <v>89.1</v>
      </c>
      <c r="E54" s="24">
        <v>91.4</v>
      </c>
      <c r="F54" s="17" t="s">
        <v>41</v>
      </c>
      <c r="G54" s="18">
        <v>96.5</v>
      </c>
      <c r="H54" s="20">
        <v>96.9</v>
      </c>
      <c r="I54" s="20">
        <v>25.7</v>
      </c>
      <c r="J54" s="20">
        <v>25.9</v>
      </c>
      <c r="K54" s="58">
        <v>25.8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7" sqref="A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40624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647</v>
      </c>
      <c r="E9" s="94" t="s">
        <v>648</v>
      </c>
      <c r="F9" s="94"/>
      <c r="G9" s="94"/>
      <c r="H9" s="10" t="s">
        <v>16</v>
      </c>
      <c r="I9" s="11" t="s">
        <v>16</v>
      </c>
      <c r="J9" s="11" t="s">
        <v>649</v>
      </c>
      <c r="K9" s="94" t="s">
        <v>650</v>
      </c>
      <c r="L9" s="94"/>
      <c r="M9" s="94"/>
      <c r="N9" s="10" t="s">
        <v>16</v>
      </c>
      <c r="O9" s="13" t="s">
        <v>651</v>
      </c>
      <c r="P9" s="94" t="s">
        <v>652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500</v>
      </c>
      <c r="F11" s="14">
        <v>750</v>
      </c>
      <c r="G11" s="15">
        <v>800</v>
      </c>
      <c r="H11" s="10" t="s">
        <v>16</v>
      </c>
      <c r="I11" s="11" t="s">
        <v>16</v>
      </c>
      <c r="J11" s="14">
        <v>70</v>
      </c>
      <c r="K11" s="14">
        <v>430</v>
      </c>
      <c r="L11" s="14">
        <v>430</v>
      </c>
      <c r="M11" s="15">
        <v>430</v>
      </c>
      <c r="N11" s="10" t="s">
        <v>16</v>
      </c>
      <c r="O11" s="14">
        <v>70</v>
      </c>
      <c r="P11" s="14">
        <v>320</v>
      </c>
      <c r="Q11" s="14">
        <v>300</v>
      </c>
      <c r="R11" s="15">
        <v>370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82.5</v>
      </c>
      <c r="E12" s="20">
        <v>183.4</v>
      </c>
      <c r="F12" s="20">
        <v>207</v>
      </c>
      <c r="G12" s="21">
        <v>221</v>
      </c>
      <c r="H12" s="17" t="s">
        <v>41</v>
      </c>
      <c r="I12" s="18" t="s">
        <v>41</v>
      </c>
      <c r="J12" s="22">
        <v>65.8</v>
      </c>
      <c r="K12" s="59">
        <v>137</v>
      </c>
      <c r="L12" s="20">
        <v>138.4</v>
      </c>
      <c r="M12" s="21">
        <v>141.2</v>
      </c>
      <c r="N12" s="17" t="s">
        <v>41</v>
      </c>
      <c r="O12" s="19">
        <v>34.9</v>
      </c>
      <c r="P12" s="22">
        <v>67</v>
      </c>
      <c r="Q12" s="23">
        <v>67.8</v>
      </c>
      <c r="R12" s="24">
        <v>71.1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653</v>
      </c>
      <c r="C16" s="11" t="s">
        <v>654</v>
      </c>
      <c r="D16" s="11" t="s">
        <v>16</v>
      </c>
      <c r="E16" s="11" t="s">
        <v>655</v>
      </c>
      <c r="F16" s="94" t="s">
        <v>656</v>
      </c>
      <c r="G16" s="94"/>
      <c r="H16" s="94"/>
      <c r="I16" s="10" t="s">
        <v>657</v>
      </c>
      <c r="J16" s="11" t="s">
        <v>658</v>
      </c>
      <c r="K16" s="11" t="s">
        <v>659</v>
      </c>
      <c r="L16" s="94" t="s">
        <v>660</v>
      </c>
      <c r="M16" s="94"/>
      <c r="N16" s="94"/>
      <c r="O16" s="95" t="s">
        <v>661</v>
      </c>
      <c r="P16" s="95"/>
      <c r="Q16" s="12" t="s">
        <v>662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12</v>
      </c>
      <c r="D18" s="11" t="s">
        <v>16</v>
      </c>
      <c r="E18" s="14">
        <v>1500</v>
      </c>
      <c r="F18" s="14">
        <v>140</v>
      </c>
      <c r="G18" s="14">
        <v>100</v>
      </c>
      <c r="H18" s="15">
        <v>100</v>
      </c>
      <c r="I18" s="30">
        <v>13</v>
      </c>
      <c r="J18" s="14">
        <v>300</v>
      </c>
      <c r="K18" s="14">
        <v>850</v>
      </c>
      <c r="L18" s="14">
        <v>7</v>
      </c>
      <c r="M18" s="14">
        <v>12</v>
      </c>
      <c r="N18" s="31">
        <v>7</v>
      </c>
      <c r="O18" s="30">
        <v>820</v>
      </c>
      <c r="P18" s="14">
        <v>750</v>
      </c>
      <c r="Q18" s="53">
        <v>140</v>
      </c>
      <c r="R18" s="3"/>
    </row>
    <row r="19" spans="1:18" ht="11.25" customHeight="1">
      <c r="A19" s="16" t="s">
        <v>40</v>
      </c>
      <c r="B19" s="19">
        <v>19.7</v>
      </c>
      <c r="C19" s="19">
        <v>33.8</v>
      </c>
      <c r="D19" s="18" t="s">
        <v>41</v>
      </c>
      <c r="E19" s="19">
        <v>137.1</v>
      </c>
      <c r="F19" s="20">
        <v>42.7</v>
      </c>
      <c r="G19" s="20">
        <v>39.2</v>
      </c>
      <c r="H19" s="21">
        <v>38.2</v>
      </c>
      <c r="I19" s="33">
        <v>47.1</v>
      </c>
      <c r="J19" s="22">
        <v>80.9</v>
      </c>
      <c r="K19" s="22">
        <v>110.1</v>
      </c>
      <c r="L19" s="20">
        <v>24.7</v>
      </c>
      <c r="M19" s="20">
        <v>23.8</v>
      </c>
      <c r="N19" s="34">
        <v>23.7</v>
      </c>
      <c r="O19" s="35">
        <v>222</v>
      </c>
      <c r="P19" s="20">
        <v>220</v>
      </c>
      <c r="Q19" s="54">
        <v>71.5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663</v>
      </c>
      <c r="C23" s="94" t="s">
        <v>664</v>
      </c>
      <c r="D23" s="94"/>
      <c r="E23" s="94"/>
      <c r="F23" s="10" t="s">
        <v>665</v>
      </c>
      <c r="G23" s="11" t="s">
        <v>666</v>
      </c>
      <c r="H23" s="94" t="s">
        <v>667</v>
      </c>
      <c r="I23" s="94"/>
      <c r="J23" s="94"/>
      <c r="K23" s="10" t="s">
        <v>16</v>
      </c>
      <c r="L23" s="11" t="s">
        <v>668</v>
      </c>
      <c r="M23" s="11" t="s">
        <v>669</v>
      </c>
      <c r="N23" s="11" t="s">
        <v>670</v>
      </c>
      <c r="O23" s="94" t="s">
        <v>671</v>
      </c>
      <c r="P23" s="94"/>
      <c r="Q23" s="94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35</v>
      </c>
      <c r="D25" s="14">
        <v>30</v>
      </c>
      <c r="E25" s="15">
        <v>40</v>
      </c>
      <c r="F25" s="30">
        <v>550</v>
      </c>
      <c r="G25" s="14">
        <v>230</v>
      </c>
      <c r="H25" s="14">
        <v>12</v>
      </c>
      <c r="I25" s="14">
        <v>12</v>
      </c>
      <c r="J25" s="31">
        <v>18</v>
      </c>
      <c r="K25" s="10" t="s">
        <v>16</v>
      </c>
      <c r="L25" s="14">
        <v>40</v>
      </c>
      <c r="M25" s="14">
        <v>5500</v>
      </c>
      <c r="N25" s="14">
        <v>2300</v>
      </c>
      <c r="O25" s="14">
        <v>7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49.1</v>
      </c>
      <c r="C26" s="59">
        <v>32</v>
      </c>
      <c r="D26" s="20">
        <v>31.2</v>
      </c>
      <c r="E26" s="21">
        <v>32.5</v>
      </c>
      <c r="F26" s="60">
        <v>68</v>
      </c>
      <c r="G26" s="19">
        <v>45.5</v>
      </c>
      <c r="H26" s="20">
        <v>21.4</v>
      </c>
      <c r="I26" s="40">
        <v>21.3</v>
      </c>
      <c r="J26" s="41">
        <v>21.9</v>
      </c>
      <c r="K26" s="17" t="s">
        <v>41</v>
      </c>
      <c r="L26" s="19">
        <v>49.6</v>
      </c>
      <c r="M26" s="19">
        <v>751</v>
      </c>
      <c r="N26" s="61">
        <v>256</v>
      </c>
      <c r="O26" s="20">
        <v>18.4</v>
      </c>
      <c r="P26" s="20">
        <v>18.1</v>
      </c>
      <c r="Q26" s="58">
        <v>18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672</v>
      </c>
      <c r="C30" s="11" t="s">
        <v>673</v>
      </c>
      <c r="D30" s="11" t="s">
        <v>674</v>
      </c>
      <c r="E30" s="97" t="s">
        <v>675</v>
      </c>
      <c r="F30" s="97"/>
      <c r="G30" s="10" t="s">
        <v>676</v>
      </c>
      <c r="H30" s="13" t="s">
        <v>677</v>
      </c>
      <c r="I30" s="11" t="s">
        <v>678</v>
      </c>
      <c r="J30" s="102" t="s">
        <v>679</v>
      </c>
      <c r="K30" s="102"/>
      <c r="L30" s="102"/>
      <c r="M30" s="38" t="s">
        <v>680</v>
      </c>
      <c r="N30" s="11" t="s">
        <v>681</v>
      </c>
      <c r="O30" s="94" t="s">
        <v>682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35</v>
      </c>
      <c r="D32" s="14">
        <v>12</v>
      </c>
      <c r="E32" s="14">
        <v>8</v>
      </c>
      <c r="F32" s="31">
        <v>8</v>
      </c>
      <c r="G32" s="30">
        <v>5</v>
      </c>
      <c r="H32" s="14">
        <v>1200</v>
      </c>
      <c r="I32" s="14">
        <v>3500</v>
      </c>
      <c r="J32" s="14">
        <v>15</v>
      </c>
      <c r="K32" s="14">
        <v>18</v>
      </c>
      <c r="L32" s="15">
        <v>18</v>
      </c>
      <c r="M32" s="30">
        <v>470</v>
      </c>
      <c r="N32" s="14">
        <v>125</v>
      </c>
      <c r="O32" s="14">
        <v>230</v>
      </c>
      <c r="P32" s="14">
        <v>250</v>
      </c>
      <c r="Q32" s="15">
        <v>270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36.5</v>
      </c>
      <c r="C33" s="19">
        <v>35.4</v>
      </c>
      <c r="D33" s="19">
        <v>25.5</v>
      </c>
      <c r="E33" s="19">
        <v>23.3</v>
      </c>
      <c r="F33" s="55">
        <v>23.6</v>
      </c>
      <c r="G33" s="33">
        <v>36.3</v>
      </c>
      <c r="H33" s="19">
        <v>297</v>
      </c>
      <c r="I33" s="19">
        <v>480</v>
      </c>
      <c r="J33" s="19">
        <v>22.9</v>
      </c>
      <c r="K33" s="22">
        <v>22.6</v>
      </c>
      <c r="L33" s="48">
        <v>23.6</v>
      </c>
      <c r="M33" s="33">
        <v>87.1</v>
      </c>
      <c r="N33" s="19">
        <v>52.4</v>
      </c>
      <c r="O33" s="19">
        <v>68.5</v>
      </c>
      <c r="P33" s="19">
        <v>68.7</v>
      </c>
      <c r="Q33" s="24">
        <v>71.5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683</v>
      </c>
      <c r="E37" s="11" t="s">
        <v>437</v>
      </c>
      <c r="F37" s="11" t="s">
        <v>684</v>
      </c>
      <c r="G37" s="100" t="s">
        <v>685</v>
      </c>
      <c r="H37" s="100"/>
      <c r="I37" s="100"/>
      <c r="J37" s="94" t="s">
        <v>686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2200</v>
      </c>
      <c r="E39" s="14">
        <v>2800</v>
      </c>
      <c r="F39" s="14">
        <v>5000</v>
      </c>
      <c r="G39" s="14">
        <v>2200</v>
      </c>
      <c r="H39" s="14">
        <v>2500</v>
      </c>
      <c r="I39" s="14">
        <v>1900</v>
      </c>
      <c r="J39" s="14">
        <v>10</v>
      </c>
      <c r="K39" s="14">
        <v>22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1030</v>
      </c>
      <c r="E40" s="19">
        <v>1716</v>
      </c>
      <c r="F40" s="19">
        <v>1826</v>
      </c>
      <c r="G40" s="19">
        <v>463</v>
      </c>
      <c r="H40" s="19">
        <v>534</v>
      </c>
      <c r="I40" s="19">
        <v>437</v>
      </c>
      <c r="J40" s="22">
        <v>19.3</v>
      </c>
      <c r="K40" s="22">
        <v>23.3</v>
      </c>
      <c r="L40" s="24">
        <v>25.4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687</v>
      </c>
      <c r="E44" s="11" t="s">
        <v>688</v>
      </c>
      <c r="F44" s="13" t="s">
        <v>689</v>
      </c>
      <c r="G44" s="94" t="s">
        <v>652</v>
      </c>
      <c r="H44" s="94"/>
      <c r="I44" s="94"/>
      <c r="J44" s="38" t="s">
        <v>690</v>
      </c>
      <c r="K44" s="11" t="s">
        <v>691</v>
      </c>
      <c r="L44" s="94" t="s">
        <v>684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8500</v>
      </c>
      <c r="F46" s="14">
        <v>4500</v>
      </c>
      <c r="G46" s="14">
        <v>3500</v>
      </c>
      <c r="H46" s="14">
        <v>3500</v>
      </c>
      <c r="I46" s="31">
        <v>4000</v>
      </c>
      <c r="J46" s="30">
        <v>12</v>
      </c>
      <c r="K46" s="31">
        <v>13</v>
      </c>
      <c r="L46" s="14">
        <v>10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4320</v>
      </c>
      <c r="E47" s="19">
        <v>3370</v>
      </c>
      <c r="F47" s="19">
        <v>2060</v>
      </c>
      <c r="G47" s="19">
        <v>1240</v>
      </c>
      <c r="H47" s="19">
        <v>1260</v>
      </c>
      <c r="I47" s="46">
        <v>1530</v>
      </c>
      <c r="J47" s="33">
        <v>37.4</v>
      </c>
      <c r="K47" s="46">
        <v>36.8</v>
      </c>
      <c r="L47" s="22">
        <v>32.2</v>
      </c>
      <c r="M47" s="19">
        <v>31.2</v>
      </c>
      <c r="N47" s="48">
        <v>31.7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692</v>
      </c>
      <c r="D51" s="94"/>
      <c r="E51" s="94"/>
      <c r="F51" s="95" t="s">
        <v>693</v>
      </c>
      <c r="G51" s="95"/>
      <c r="H51" s="95"/>
      <c r="I51" s="94" t="s">
        <v>694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160</v>
      </c>
      <c r="D53" s="14">
        <v>200</v>
      </c>
      <c r="E53" s="15">
        <v>380</v>
      </c>
      <c r="F53" s="10" t="s">
        <v>16</v>
      </c>
      <c r="G53" s="14">
        <v>530</v>
      </c>
      <c r="H53" s="14">
        <v>570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47.8</v>
      </c>
      <c r="D54" s="19">
        <v>56.1</v>
      </c>
      <c r="E54" s="48">
        <v>95</v>
      </c>
      <c r="F54" s="17" t="s">
        <v>41</v>
      </c>
      <c r="G54" s="19">
        <v>134.4</v>
      </c>
      <c r="H54" s="20">
        <v>133.7</v>
      </c>
      <c r="I54" s="20">
        <v>24.1</v>
      </c>
      <c r="J54" s="20">
        <v>24.2</v>
      </c>
      <c r="K54" s="58">
        <v>24.2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F23" sqref="F23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40630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695</v>
      </c>
      <c r="E9" s="94" t="s">
        <v>696</v>
      </c>
      <c r="F9" s="94"/>
      <c r="G9" s="94"/>
      <c r="H9" s="10" t="s">
        <v>16</v>
      </c>
      <c r="I9" s="11" t="s">
        <v>16</v>
      </c>
      <c r="J9" s="11" t="s">
        <v>697</v>
      </c>
      <c r="K9" s="94" t="s">
        <v>698</v>
      </c>
      <c r="L9" s="94"/>
      <c r="M9" s="94"/>
      <c r="N9" s="10" t="s">
        <v>16</v>
      </c>
      <c r="O9" s="13" t="s">
        <v>487</v>
      </c>
      <c r="P9" s="94" t="s">
        <v>699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600</v>
      </c>
      <c r="F11" s="14">
        <v>700</v>
      </c>
      <c r="G11" s="15">
        <v>750</v>
      </c>
      <c r="H11" s="10" t="s">
        <v>16</v>
      </c>
      <c r="I11" s="11" t="s">
        <v>16</v>
      </c>
      <c r="J11" s="14">
        <v>65</v>
      </c>
      <c r="K11" s="14">
        <v>410</v>
      </c>
      <c r="L11" s="14">
        <v>450</v>
      </c>
      <c r="M11" s="15">
        <v>430</v>
      </c>
      <c r="N11" s="10" t="s">
        <v>16</v>
      </c>
      <c r="O11" s="14">
        <v>80</v>
      </c>
      <c r="P11" s="14">
        <v>250</v>
      </c>
      <c r="Q11" s="14">
        <v>250</v>
      </c>
      <c r="R11" s="15">
        <v>250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76.5</v>
      </c>
      <c r="E12" s="20">
        <v>170.3</v>
      </c>
      <c r="F12" s="20">
        <v>177.1</v>
      </c>
      <c r="G12" s="21">
        <v>177.2</v>
      </c>
      <c r="H12" s="17" t="s">
        <v>41</v>
      </c>
      <c r="I12" s="18" t="s">
        <v>41</v>
      </c>
      <c r="J12" s="22">
        <v>58.2</v>
      </c>
      <c r="K12" s="59">
        <v>110.9</v>
      </c>
      <c r="L12" s="20">
        <v>112.6</v>
      </c>
      <c r="M12" s="21">
        <v>113.6</v>
      </c>
      <c r="N12" s="17" t="s">
        <v>41</v>
      </c>
      <c r="O12" s="19">
        <v>36.6</v>
      </c>
      <c r="P12" s="22">
        <v>56.1</v>
      </c>
      <c r="Q12" s="23">
        <v>58.3</v>
      </c>
      <c r="R12" s="24">
        <v>57.9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700</v>
      </c>
      <c r="C16" s="11" t="s">
        <v>701</v>
      </c>
      <c r="D16" s="11" t="s">
        <v>16</v>
      </c>
      <c r="E16" s="11" t="s">
        <v>702</v>
      </c>
      <c r="F16" s="94" t="s">
        <v>223</v>
      </c>
      <c r="G16" s="94"/>
      <c r="H16" s="94"/>
      <c r="I16" s="10" t="s">
        <v>703</v>
      </c>
      <c r="J16" s="11" t="s">
        <v>704</v>
      </c>
      <c r="K16" s="11" t="s">
        <v>705</v>
      </c>
      <c r="L16" s="94" t="s">
        <v>706</v>
      </c>
      <c r="M16" s="94"/>
      <c r="N16" s="94"/>
      <c r="O16" s="95" t="s">
        <v>707</v>
      </c>
      <c r="P16" s="95"/>
      <c r="Q16" s="12" t="s">
        <v>708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15</v>
      </c>
      <c r="D18" s="11" t="s">
        <v>16</v>
      </c>
      <c r="E18" s="14">
        <v>1200</v>
      </c>
      <c r="F18" s="14">
        <v>140</v>
      </c>
      <c r="G18" s="14">
        <v>120</v>
      </c>
      <c r="H18" s="15">
        <v>110</v>
      </c>
      <c r="I18" s="30">
        <v>10</v>
      </c>
      <c r="J18" s="14">
        <v>350</v>
      </c>
      <c r="K18" s="14">
        <v>900</v>
      </c>
      <c r="L18" s="14">
        <v>10</v>
      </c>
      <c r="M18" s="14">
        <v>10</v>
      </c>
      <c r="N18" s="31">
        <v>10</v>
      </c>
      <c r="O18" s="30">
        <v>650</v>
      </c>
      <c r="P18" s="14">
        <v>700</v>
      </c>
      <c r="Q18" s="53">
        <v>110</v>
      </c>
      <c r="R18" s="3"/>
    </row>
    <row r="19" spans="1:18" ht="11.25" customHeight="1">
      <c r="A19" s="16" t="s">
        <v>40</v>
      </c>
      <c r="B19" s="22">
        <v>19</v>
      </c>
      <c r="C19" s="22">
        <v>34</v>
      </c>
      <c r="D19" s="18" t="s">
        <v>41</v>
      </c>
      <c r="E19" s="22">
        <v>123</v>
      </c>
      <c r="F19" s="59">
        <v>40</v>
      </c>
      <c r="G19" s="20">
        <v>38.4</v>
      </c>
      <c r="H19" s="21">
        <v>37.6</v>
      </c>
      <c r="I19" s="60">
        <v>44</v>
      </c>
      <c r="J19" s="22">
        <v>82.5</v>
      </c>
      <c r="K19" s="22">
        <v>109.9</v>
      </c>
      <c r="L19" s="20">
        <v>23.8</v>
      </c>
      <c r="M19" s="20">
        <v>22.9</v>
      </c>
      <c r="N19" s="34">
        <v>23.6</v>
      </c>
      <c r="O19" s="62">
        <v>182</v>
      </c>
      <c r="P19" s="20">
        <v>199</v>
      </c>
      <c r="Q19" s="54">
        <v>65.3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709</v>
      </c>
      <c r="C23" s="94" t="s">
        <v>710</v>
      </c>
      <c r="D23" s="94"/>
      <c r="E23" s="94"/>
      <c r="F23" s="10" t="s">
        <v>711</v>
      </c>
      <c r="G23" s="11" t="s">
        <v>712</v>
      </c>
      <c r="H23" s="94" t="s">
        <v>713</v>
      </c>
      <c r="I23" s="94"/>
      <c r="J23" s="94"/>
      <c r="K23" s="10" t="s">
        <v>16</v>
      </c>
      <c r="L23" s="11" t="s">
        <v>714</v>
      </c>
      <c r="M23" s="11" t="s">
        <v>715</v>
      </c>
      <c r="N23" s="11" t="s">
        <v>716</v>
      </c>
      <c r="O23" s="94" t="s">
        <v>475</v>
      </c>
      <c r="P23" s="94"/>
      <c r="Q23" s="94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30</v>
      </c>
      <c r="D25" s="14">
        <v>30</v>
      </c>
      <c r="E25" s="15">
        <v>38</v>
      </c>
      <c r="F25" s="30">
        <v>520</v>
      </c>
      <c r="G25" s="14">
        <v>300</v>
      </c>
      <c r="H25" s="14">
        <v>20</v>
      </c>
      <c r="I25" s="14">
        <v>12</v>
      </c>
      <c r="J25" s="31">
        <v>12</v>
      </c>
      <c r="K25" s="10" t="s">
        <v>16</v>
      </c>
      <c r="L25" s="14">
        <v>35</v>
      </c>
      <c r="M25" s="14">
        <v>3200</v>
      </c>
      <c r="N25" s="14">
        <v>1400</v>
      </c>
      <c r="O25" s="14">
        <v>10</v>
      </c>
      <c r="P25" s="14">
        <v>10</v>
      </c>
      <c r="Q25" s="15">
        <v>8</v>
      </c>
      <c r="R25" s="3"/>
      <c r="AE25" s="39"/>
    </row>
    <row r="26" spans="1:31" ht="11.25" customHeight="1">
      <c r="A26" s="16" t="s">
        <v>40</v>
      </c>
      <c r="B26" s="33">
        <v>47.3</v>
      </c>
      <c r="C26" s="59">
        <v>33</v>
      </c>
      <c r="D26" s="20">
        <v>31.9</v>
      </c>
      <c r="E26" s="21">
        <v>33.2</v>
      </c>
      <c r="F26" s="60">
        <v>85</v>
      </c>
      <c r="G26" s="19">
        <v>58.7</v>
      </c>
      <c r="H26" s="20">
        <v>25.4</v>
      </c>
      <c r="I26" s="40">
        <v>24.2</v>
      </c>
      <c r="J26" s="41">
        <v>23.6</v>
      </c>
      <c r="K26" s="17" t="s">
        <v>41</v>
      </c>
      <c r="L26" s="19">
        <v>45.3</v>
      </c>
      <c r="M26" s="19">
        <v>474</v>
      </c>
      <c r="N26" s="22">
        <v>170.6</v>
      </c>
      <c r="O26" s="20">
        <v>21.9</v>
      </c>
      <c r="P26" s="20">
        <v>19.9</v>
      </c>
      <c r="Q26" s="58">
        <v>18.7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717</v>
      </c>
      <c r="C30" s="11" t="s">
        <v>718</v>
      </c>
      <c r="D30" s="11" t="s">
        <v>719</v>
      </c>
      <c r="E30" s="97" t="s">
        <v>720</v>
      </c>
      <c r="F30" s="97"/>
      <c r="G30" s="10" t="s">
        <v>721</v>
      </c>
      <c r="H30" s="13" t="s">
        <v>722</v>
      </c>
      <c r="I30" s="11" t="s">
        <v>723</v>
      </c>
      <c r="J30" s="102" t="s">
        <v>724</v>
      </c>
      <c r="K30" s="102"/>
      <c r="L30" s="102"/>
      <c r="M30" s="38" t="s">
        <v>725</v>
      </c>
      <c r="N30" s="11" t="s">
        <v>726</v>
      </c>
      <c r="O30" s="94" t="s">
        <v>727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37</v>
      </c>
      <c r="D32" s="14">
        <v>10</v>
      </c>
      <c r="E32" s="14">
        <v>8</v>
      </c>
      <c r="F32" s="31">
        <v>8</v>
      </c>
      <c r="G32" s="30">
        <v>7</v>
      </c>
      <c r="H32" s="14">
        <v>1200</v>
      </c>
      <c r="I32" s="14">
        <v>3500</v>
      </c>
      <c r="J32" s="14">
        <v>17</v>
      </c>
      <c r="K32" s="14">
        <v>18</v>
      </c>
      <c r="L32" s="15">
        <v>18</v>
      </c>
      <c r="M32" s="30">
        <v>650</v>
      </c>
      <c r="N32" s="14">
        <v>130</v>
      </c>
      <c r="O32" s="14">
        <v>250</v>
      </c>
      <c r="P32" s="14">
        <v>270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41.9</v>
      </c>
      <c r="C33" s="19">
        <v>39.4</v>
      </c>
      <c r="D33" s="19">
        <v>27.1</v>
      </c>
      <c r="E33" s="19">
        <v>24.9</v>
      </c>
      <c r="F33" s="55">
        <v>24.4</v>
      </c>
      <c r="G33" s="33">
        <v>36.8</v>
      </c>
      <c r="H33" s="19">
        <v>262</v>
      </c>
      <c r="I33" s="19">
        <v>553</v>
      </c>
      <c r="J33" s="19">
        <v>21.8</v>
      </c>
      <c r="K33" s="22">
        <v>21.9</v>
      </c>
      <c r="L33" s="48">
        <v>23.1</v>
      </c>
      <c r="M33" s="33">
        <v>110.4</v>
      </c>
      <c r="N33" s="19">
        <v>50.7</v>
      </c>
      <c r="O33" s="19">
        <v>64.3</v>
      </c>
      <c r="P33" s="19">
        <v>68.7</v>
      </c>
      <c r="Q33" s="24">
        <v>73.6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683</v>
      </c>
      <c r="E37" s="11" t="s">
        <v>728</v>
      </c>
      <c r="F37" s="11" t="s">
        <v>729</v>
      </c>
      <c r="G37" s="100" t="s">
        <v>730</v>
      </c>
      <c r="H37" s="100"/>
      <c r="I37" s="100"/>
      <c r="J37" s="94" t="s">
        <v>731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2200</v>
      </c>
      <c r="E39" s="14">
        <v>2500</v>
      </c>
      <c r="F39" s="14">
        <v>5000</v>
      </c>
      <c r="G39" s="14">
        <v>2000</v>
      </c>
      <c r="H39" s="14">
        <v>3000</v>
      </c>
      <c r="I39" s="14">
        <v>2000</v>
      </c>
      <c r="J39" s="14">
        <v>18</v>
      </c>
      <c r="K39" s="14">
        <v>25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1064</v>
      </c>
      <c r="E40" s="19">
        <v>1750</v>
      </c>
      <c r="F40" s="19">
        <v>1843</v>
      </c>
      <c r="G40" s="19">
        <v>459</v>
      </c>
      <c r="H40" s="19">
        <v>498</v>
      </c>
      <c r="I40" s="19">
        <v>451</v>
      </c>
      <c r="J40" s="22">
        <v>23.2</v>
      </c>
      <c r="K40" s="22">
        <v>24.7</v>
      </c>
      <c r="L40" s="24">
        <v>22.8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732</v>
      </c>
      <c r="E44" s="11" t="s">
        <v>733</v>
      </c>
      <c r="F44" s="13" t="s">
        <v>734</v>
      </c>
      <c r="G44" s="94">
        <v>24.715</v>
      </c>
      <c r="H44" s="94"/>
      <c r="I44" s="94"/>
      <c r="J44" s="38" t="s">
        <v>690</v>
      </c>
      <c r="K44" s="11" t="s">
        <v>735</v>
      </c>
      <c r="L44" s="94" t="s">
        <v>736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 t="s">
        <v>737</v>
      </c>
      <c r="E46" s="14">
        <v>8000</v>
      </c>
      <c r="F46" s="14">
        <v>4300</v>
      </c>
      <c r="G46" s="14">
        <v>2100</v>
      </c>
      <c r="H46" s="14">
        <v>3200</v>
      </c>
      <c r="I46" s="31">
        <v>4100</v>
      </c>
      <c r="J46" s="30">
        <v>10</v>
      </c>
      <c r="K46" s="31">
        <v>10</v>
      </c>
      <c r="L46" s="14">
        <v>10</v>
      </c>
      <c r="M46" s="14">
        <v>13</v>
      </c>
      <c r="N46" s="15">
        <v>13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4110</v>
      </c>
      <c r="E47" s="19">
        <v>3320</v>
      </c>
      <c r="F47" s="19">
        <v>2040</v>
      </c>
      <c r="G47" s="19">
        <v>1071</v>
      </c>
      <c r="H47" s="19">
        <v>1249</v>
      </c>
      <c r="I47" s="46">
        <v>1527</v>
      </c>
      <c r="J47" s="33">
        <v>38.1</v>
      </c>
      <c r="K47" s="46">
        <v>32.3</v>
      </c>
      <c r="L47" s="22">
        <v>28.2</v>
      </c>
      <c r="M47" s="19">
        <v>28.3</v>
      </c>
      <c r="N47" s="48">
        <v>28.5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738</v>
      </c>
      <c r="D51" s="94"/>
      <c r="E51" s="94"/>
      <c r="F51" s="95" t="s">
        <v>739</v>
      </c>
      <c r="G51" s="95"/>
      <c r="H51" s="95"/>
      <c r="I51" s="94" t="s">
        <v>740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320</v>
      </c>
      <c r="E53" s="15">
        <v>350</v>
      </c>
      <c r="F53" s="10" t="s">
        <v>16</v>
      </c>
      <c r="G53" s="14">
        <v>500</v>
      </c>
      <c r="H53" s="14">
        <v>470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60.4</v>
      </c>
      <c r="D54" s="19">
        <v>83.1</v>
      </c>
      <c r="E54" s="48">
        <v>95.8</v>
      </c>
      <c r="F54" s="17" t="s">
        <v>41</v>
      </c>
      <c r="G54" s="19">
        <v>99.2</v>
      </c>
      <c r="H54" s="20">
        <v>99.7</v>
      </c>
      <c r="I54" s="20">
        <v>27.5</v>
      </c>
      <c r="J54" s="20">
        <v>28.1</v>
      </c>
      <c r="K54" s="58">
        <v>27.4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5" sqref="A5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40638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741</v>
      </c>
      <c r="E9" s="94" t="s">
        <v>742</v>
      </c>
      <c r="F9" s="94"/>
      <c r="G9" s="94"/>
      <c r="H9" s="10" t="s">
        <v>16</v>
      </c>
      <c r="I9" s="11" t="s">
        <v>16</v>
      </c>
      <c r="J9" s="11" t="s">
        <v>743</v>
      </c>
      <c r="K9" s="94" t="s">
        <v>744</v>
      </c>
      <c r="L9" s="94"/>
      <c r="M9" s="94"/>
      <c r="N9" s="10" t="s">
        <v>16</v>
      </c>
      <c r="O9" s="13" t="s">
        <v>745</v>
      </c>
      <c r="P9" s="94" t="s">
        <v>746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700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82</v>
      </c>
      <c r="K11" s="14">
        <v>400</v>
      </c>
      <c r="L11" s="14">
        <v>400</v>
      </c>
      <c r="M11" s="15">
        <v>400</v>
      </c>
      <c r="N11" s="10" t="s">
        <v>16</v>
      </c>
      <c r="O11" s="14">
        <v>60</v>
      </c>
      <c r="P11" s="14">
        <v>280</v>
      </c>
      <c r="Q11" s="14">
        <v>300</v>
      </c>
      <c r="R11" s="15">
        <v>300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93.7</v>
      </c>
      <c r="E12" s="20">
        <v>212</v>
      </c>
      <c r="F12" s="20">
        <v>233</v>
      </c>
      <c r="G12" s="21">
        <v>242</v>
      </c>
      <c r="H12" s="17" t="s">
        <v>41</v>
      </c>
      <c r="I12" s="18" t="s">
        <v>41</v>
      </c>
      <c r="J12" s="22">
        <v>68.7</v>
      </c>
      <c r="K12" s="59">
        <v>140.9</v>
      </c>
      <c r="L12" s="20">
        <v>147.5</v>
      </c>
      <c r="M12" s="21">
        <v>146.5</v>
      </c>
      <c r="N12" s="17" t="s">
        <v>41</v>
      </c>
      <c r="O12" s="19">
        <v>38.7</v>
      </c>
      <c r="P12" s="22">
        <v>65.1</v>
      </c>
      <c r="Q12" s="23">
        <v>70.4</v>
      </c>
      <c r="R12" s="24">
        <v>68.5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747</v>
      </c>
      <c r="C16" s="11" t="s">
        <v>748</v>
      </c>
      <c r="D16" s="11" t="s">
        <v>16</v>
      </c>
      <c r="E16" s="11" t="s">
        <v>749</v>
      </c>
      <c r="F16" s="94" t="s">
        <v>750</v>
      </c>
      <c r="G16" s="94"/>
      <c r="H16" s="94"/>
      <c r="I16" s="10" t="s">
        <v>751</v>
      </c>
      <c r="J16" s="11" t="s">
        <v>752</v>
      </c>
      <c r="K16" s="11" t="s">
        <v>753</v>
      </c>
      <c r="L16" s="94" t="s">
        <v>754</v>
      </c>
      <c r="M16" s="94"/>
      <c r="N16" s="94"/>
      <c r="O16" s="95" t="s">
        <v>755</v>
      </c>
      <c r="P16" s="95"/>
      <c r="Q16" s="12" t="s">
        <v>756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10</v>
      </c>
      <c r="C18" s="14">
        <v>15</v>
      </c>
      <c r="D18" s="11" t="s">
        <v>16</v>
      </c>
      <c r="E18" s="14">
        <v>1200</v>
      </c>
      <c r="F18" s="14">
        <v>120</v>
      </c>
      <c r="G18" s="14">
        <v>85</v>
      </c>
      <c r="H18" s="15">
        <v>70</v>
      </c>
      <c r="I18" s="30">
        <v>10</v>
      </c>
      <c r="J18" s="14">
        <v>290</v>
      </c>
      <c r="K18" s="14">
        <v>810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130</v>
      </c>
      <c r="R18" s="3"/>
    </row>
    <row r="19" spans="1:18" ht="11.25" customHeight="1">
      <c r="A19" s="16" t="s">
        <v>40</v>
      </c>
      <c r="B19" s="22">
        <v>26.6</v>
      </c>
      <c r="C19" s="22">
        <v>39.8</v>
      </c>
      <c r="D19" s="18" t="s">
        <v>41</v>
      </c>
      <c r="E19" s="22">
        <v>143.2</v>
      </c>
      <c r="F19" s="59">
        <v>41.3</v>
      </c>
      <c r="G19" s="20">
        <v>38.1</v>
      </c>
      <c r="H19" s="21">
        <v>36.9</v>
      </c>
      <c r="I19" s="60">
        <v>56</v>
      </c>
      <c r="J19" s="22">
        <v>92.5</v>
      </c>
      <c r="K19" s="22">
        <v>119.9</v>
      </c>
      <c r="L19" s="20">
        <v>23.8</v>
      </c>
      <c r="M19" s="20">
        <v>23.3</v>
      </c>
      <c r="N19" s="34">
        <v>23.5</v>
      </c>
      <c r="O19" s="62">
        <v>195.4</v>
      </c>
      <c r="P19" s="20">
        <v>231</v>
      </c>
      <c r="Q19" s="54">
        <v>71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757</v>
      </c>
      <c r="C23" s="94" t="s">
        <v>758</v>
      </c>
      <c r="D23" s="94"/>
      <c r="E23" s="94"/>
      <c r="F23" s="10" t="s">
        <v>759</v>
      </c>
      <c r="G23" s="11" t="s">
        <v>760</v>
      </c>
      <c r="H23" s="94" t="s">
        <v>761</v>
      </c>
      <c r="I23" s="94"/>
      <c r="J23" s="94"/>
      <c r="K23" s="10" t="s">
        <v>16</v>
      </c>
      <c r="L23" s="11" t="s">
        <v>762</v>
      </c>
      <c r="M23" s="11" t="s">
        <v>763</v>
      </c>
      <c r="N23" s="11" t="s">
        <v>764</v>
      </c>
      <c r="O23" s="94" t="s">
        <v>765</v>
      </c>
      <c r="P23" s="94"/>
      <c r="Q23" s="94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25</v>
      </c>
      <c r="D25" s="14">
        <v>30</v>
      </c>
      <c r="E25" s="15">
        <v>40</v>
      </c>
      <c r="F25" s="30">
        <v>500</v>
      </c>
      <c r="G25" s="14">
        <v>300</v>
      </c>
      <c r="H25" s="14">
        <v>12</v>
      </c>
      <c r="I25" s="14">
        <v>10</v>
      </c>
      <c r="J25" s="31">
        <v>10</v>
      </c>
      <c r="K25" s="10" t="s">
        <v>16</v>
      </c>
      <c r="L25" s="14">
        <v>40</v>
      </c>
      <c r="M25" s="14">
        <v>5500</v>
      </c>
      <c r="N25" s="14">
        <v>1200</v>
      </c>
      <c r="O25" s="14">
        <v>8</v>
      </c>
      <c r="P25" s="14">
        <v>8</v>
      </c>
      <c r="Q25" s="15">
        <v>6</v>
      </c>
      <c r="R25" s="3"/>
      <c r="AE25" s="39"/>
    </row>
    <row r="26" spans="1:31" ht="11.25" customHeight="1">
      <c r="A26" s="16" t="s">
        <v>40</v>
      </c>
      <c r="B26" s="33">
        <v>52.6</v>
      </c>
      <c r="C26" s="59">
        <v>32.5</v>
      </c>
      <c r="D26" s="20">
        <v>32.9</v>
      </c>
      <c r="E26" s="21">
        <v>34.2</v>
      </c>
      <c r="F26" s="60">
        <v>86.1</v>
      </c>
      <c r="G26" s="19">
        <v>73.2</v>
      </c>
      <c r="H26" s="20">
        <v>23.6</v>
      </c>
      <c r="I26" s="40">
        <v>23.4</v>
      </c>
      <c r="J26" s="41">
        <v>23.3</v>
      </c>
      <c r="K26" s="17" t="s">
        <v>41</v>
      </c>
      <c r="L26" s="19">
        <v>40.5</v>
      </c>
      <c r="M26" s="19">
        <v>962</v>
      </c>
      <c r="N26" s="22">
        <v>144.1</v>
      </c>
      <c r="O26" s="20">
        <v>18.3</v>
      </c>
      <c r="P26" s="20">
        <v>18.8</v>
      </c>
      <c r="Q26" s="58">
        <v>17.3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476</v>
      </c>
      <c r="C30" s="11" t="s">
        <v>766</v>
      </c>
      <c r="D30" s="11" t="s">
        <v>767</v>
      </c>
      <c r="E30" s="97" t="s">
        <v>768</v>
      </c>
      <c r="F30" s="97"/>
      <c r="G30" s="10" t="s">
        <v>769</v>
      </c>
      <c r="H30" s="13" t="s">
        <v>770</v>
      </c>
      <c r="I30" s="11" t="s">
        <v>581</v>
      </c>
      <c r="J30" s="102" t="s">
        <v>771</v>
      </c>
      <c r="K30" s="102"/>
      <c r="L30" s="102"/>
      <c r="M30" s="38" t="s">
        <v>772</v>
      </c>
      <c r="N30" s="11" t="s">
        <v>773</v>
      </c>
      <c r="O30" s="94" t="s">
        <v>774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60</v>
      </c>
      <c r="D32" s="14">
        <v>10</v>
      </c>
      <c r="E32" s="14">
        <v>10</v>
      </c>
      <c r="F32" s="31">
        <v>10</v>
      </c>
      <c r="G32" s="30">
        <v>7</v>
      </c>
      <c r="H32" s="14">
        <v>1400</v>
      </c>
      <c r="I32" s="14">
        <v>4000</v>
      </c>
      <c r="J32" s="14">
        <v>15</v>
      </c>
      <c r="K32" s="14">
        <v>18</v>
      </c>
      <c r="L32" s="15">
        <v>18</v>
      </c>
      <c r="M32" s="30">
        <v>580</v>
      </c>
      <c r="N32" s="14">
        <v>120</v>
      </c>
      <c r="O32" s="14">
        <v>250</v>
      </c>
      <c r="P32" s="14">
        <v>250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48.7</v>
      </c>
      <c r="C33" s="19">
        <v>45.9</v>
      </c>
      <c r="D33" s="19">
        <v>25.6</v>
      </c>
      <c r="E33" s="19">
        <v>24.4</v>
      </c>
      <c r="F33" s="55">
        <v>24.4</v>
      </c>
      <c r="G33" s="33">
        <v>55.2</v>
      </c>
      <c r="H33" s="19">
        <v>320</v>
      </c>
      <c r="I33" s="19">
        <v>651</v>
      </c>
      <c r="J33" s="19">
        <v>27.1</v>
      </c>
      <c r="K33" s="22">
        <v>27.7</v>
      </c>
      <c r="L33" s="48">
        <v>28.4</v>
      </c>
      <c r="M33" s="33">
        <v>115.6</v>
      </c>
      <c r="N33" s="19">
        <v>53.5</v>
      </c>
      <c r="O33" s="19">
        <v>73.8</v>
      </c>
      <c r="P33" s="19">
        <v>75.3</v>
      </c>
      <c r="Q33" s="24">
        <v>75.9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775</v>
      </c>
      <c r="E37" s="11" t="s">
        <v>776</v>
      </c>
      <c r="F37" s="11" t="s">
        <v>777</v>
      </c>
      <c r="G37" s="100" t="s">
        <v>778</v>
      </c>
      <c r="H37" s="100"/>
      <c r="I37" s="100"/>
      <c r="J37" s="94" t="s">
        <v>779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2300</v>
      </c>
      <c r="E39" s="14">
        <v>3500</v>
      </c>
      <c r="F39" s="14">
        <v>5500</v>
      </c>
      <c r="G39" s="14">
        <v>2000</v>
      </c>
      <c r="H39" s="14">
        <v>2500</v>
      </c>
      <c r="I39" s="14">
        <v>2500</v>
      </c>
      <c r="J39" s="14">
        <v>10</v>
      </c>
      <c r="K39" s="14">
        <v>20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961</v>
      </c>
      <c r="E40" s="19">
        <v>1644</v>
      </c>
      <c r="F40" s="19">
        <v>1930</v>
      </c>
      <c r="G40" s="19">
        <v>403</v>
      </c>
      <c r="H40" s="19">
        <v>636</v>
      </c>
      <c r="I40" s="19">
        <v>510</v>
      </c>
      <c r="J40" s="22">
        <v>17.3</v>
      </c>
      <c r="K40" s="22">
        <v>23.1</v>
      </c>
      <c r="L40" s="24">
        <v>22.1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780</v>
      </c>
      <c r="E44" s="11" t="s">
        <v>781</v>
      </c>
      <c r="F44" s="13" t="s">
        <v>782</v>
      </c>
      <c r="G44" s="94" t="s">
        <v>783</v>
      </c>
      <c r="H44" s="94"/>
      <c r="I44" s="94"/>
      <c r="J44" s="38" t="s">
        <v>784</v>
      </c>
      <c r="K44" s="11" t="s">
        <v>785</v>
      </c>
      <c r="L44" s="94" t="s">
        <v>786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8500</v>
      </c>
      <c r="E46" s="14">
        <v>8000</v>
      </c>
      <c r="F46" s="14">
        <v>3800</v>
      </c>
      <c r="G46" s="14">
        <v>3500</v>
      </c>
      <c r="H46" s="14">
        <v>3200</v>
      </c>
      <c r="I46" s="31">
        <v>3500</v>
      </c>
      <c r="J46" s="30">
        <v>12</v>
      </c>
      <c r="K46" s="31">
        <v>12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3880</v>
      </c>
      <c r="E47" s="19">
        <v>3150</v>
      </c>
      <c r="F47" s="19">
        <v>2090</v>
      </c>
      <c r="G47" s="19">
        <v>1111</v>
      </c>
      <c r="H47" s="19">
        <v>1213</v>
      </c>
      <c r="I47" s="46">
        <v>1343</v>
      </c>
      <c r="J47" s="33">
        <v>38.5</v>
      </c>
      <c r="K47" s="46">
        <v>32.2</v>
      </c>
      <c r="L47" s="22">
        <v>28.4</v>
      </c>
      <c r="M47" s="19">
        <v>28.6</v>
      </c>
      <c r="N47" s="48">
        <v>28.5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787</v>
      </c>
      <c r="D51" s="94"/>
      <c r="E51" s="94"/>
      <c r="F51" s="95" t="s">
        <v>788</v>
      </c>
      <c r="G51" s="95"/>
      <c r="H51" s="95"/>
      <c r="I51" s="94" t="s">
        <v>789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260</v>
      </c>
      <c r="D53" s="14">
        <v>350</v>
      </c>
      <c r="E53" s="15">
        <v>400</v>
      </c>
      <c r="F53" s="10" t="s">
        <v>16</v>
      </c>
      <c r="G53" s="10" t="s">
        <v>16</v>
      </c>
      <c r="H53" s="14">
        <v>500</v>
      </c>
      <c r="I53" s="14">
        <v>40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60.4</v>
      </c>
      <c r="D54" s="19">
        <v>83.1</v>
      </c>
      <c r="E54" s="48">
        <v>95.8</v>
      </c>
      <c r="F54" s="17" t="s">
        <v>41</v>
      </c>
      <c r="G54" s="17" t="s">
        <v>41</v>
      </c>
      <c r="H54" s="20">
        <v>141.4</v>
      </c>
      <c r="I54" s="20">
        <v>33.6</v>
      </c>
      <c r="J54" s="20">
        <v>33</v>
      </c>
      <c r="K54" s="58">
        <v>32.9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44" sqref="G44:I4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40644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f>17.1-0.16</f>
        <v>16.94</v>
      </c>
      <c r="E9" s="102">
        <f>22.5-0.16</f>
        <v>22.34</v>
      </c>
      <c r="F9" s="102"/>
      <c r="G9" s="102"/>
      <c r="H9" s="10" t="s">
        <v>16</v>
      </c>
      <c r="I9" s="11" t="s">
        <v>16</v>
      </c>
      <c r="J9" s="13">
        <f>13.67-0.16</f>
        <v>13.51</v>
      </c>
      <c r="K9" s="102">
        <f>19.24-0.16</f>
        <v>19.08</v>
      </c>
      <c r="L9" s="102"/>
      <c r="M9" s="102"/>
      <c r="N9" s="10" t="s">
        <v>16</v>
      </c>
      <c r="O9" s="13">
        <f>16.28-0.16</f>
        <v>16.12</v>
      </c>
      <c r="P9" s="102">
        <f>24.83-0.16</f>
        <v>24.669999999999998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700</v>
      </c>
      <c r="F11" s="14">
        <v>750</v>
      </c>
      <c r="G11" s="15">
        <v>800</v>
      </c>
      <c r="H11" s="10" t="s">
        <v>16</v>
      </c>
      <c r="I11" s="11" t="s">
        <v>16</v>
      </c>
      <c r="J11" s="14">
        <v>70</v>
      </c>
      <c r="K11" s="14">
        <v>400</v>
      </c>
      <c r="L11" s="14">
        <v>360</v>
      </c>
      <c r="M11" s="15">
        <v>400</v>
      </c>
      <c r="N11" s="10" t="s">
        <v>16</v>
      </c>
      <c r="O11" s="14">
        <v>60</v>
      </c>
      <c r="P11" s="14">
        <v>200</v>
      </c>
      <c r="Q11" s="14">
        <v>220</v>
      </c>
      <c r="R11" s="15">
        <v>270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75.7</v>
      </c>
      <c r="E12" s="20">
        <v>157.3</v>
      </c>
      <c r="F12" s="20">
        <v>182.4</v>
      </c>
      <c r="G12" s="21">
        <v>213</v>
      </c>
      <c r="H12" s="17" t="s">
        <v>41</v>
      </c>
      <c r="I12" s="18" t="s">
        <v>41</v>
      </c>
      <c r="J12" s="22">
        <v>66.9</v>
      </c>
      <c r="K12" s="59">
        <v>130.7</v>
      </c>
      <c r="L12" s="20">
        <v>131.5</v>
      </c>
      <c r="M12" s="21">
        <v>133.6</v>
      </c>
      <c r="N12" s="17" t="s">
        <v>41</v>
      </c>
      <c r="O12" s="19">
        <v>38.8</v>
      </c>
      <c r="P12" s="22">
        <v>55.5</v>
      </c>
      <c r="Q12" s="23">
        <v>58.3</v>
      </c>
      <c r="R12" s="24">
        <v>63.8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f>4.19-0.16</f>
        <v>4.03</v>
      </c>
      <c r="C16" s="13">
        <f>10.1-0.16</f>
        <v>9.94</v>
      </c>
      <c r="D16" s="11" t="s">
        <v>16</v>
      </c>
      <c r="E16" s="13">
        <f>22.11-0.16</f>
        <v>21.95</v>
      </c>
      <c r="F16" s="102">
        <f>26.74-0.16</f>
        <v>26.58</v>
      </c>
      <c r="G16" s="102"/>
      <c r="H16" s="102"/>
      <c r="I16" s="38">
        <f>8.43-0.16</f>
        <v>8.27</v>
      </c>
      <c r="J16" s="13">
        <f>16.8-0.16</f>
        <v>16.64</v>
      </c>
      <c r="K16" s="13">
        <f>20.36-0.16</f>
        <v>20.2</v>
      </c>
      <c r="L16" s="102">
        <f>22.61-0.16</f>
        <v>22.45</v>
      </c>
      <c r="M16" s="102"/>
      <c r="N16" s="102"/>
      <c r="O16" s="104">
        <f>20.64-0.16</f>
        <v>20.48</v>
      </c>
      <c r="P16" s="104"/>
      <c r="Q16" s="43">
        <f>18.71-0.16</f>
        <v>18.55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13</v>
      </c>
      <c r="D18" s="11" t="s">
        <v>16</v>
      </c>
      <c r="E18" s="14">
        <v>1200</v>
      </c>
      <c r="F18" s="14">
        <v>110</v>
      </c>
      <c r="G18" s="14">
        <v>100</v>
      </c>
      <c r="H18" s="15">
        <v>100</v>
      </c>
      <c r="I18" s="30">
        <v>10</v>
      </c>
      <c r="J18" s="14">
        <v>300</v>
      </c>
      <c r="K18" s="14">
        <v>850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22">
        <v>20.9</v>
      </c>
      <c r="C19" s="22">
        <v>35.2</v>
      </c>
      <c r="D19" s="18" t="s">
        <v>41</v>
      </c>
      <c r="E19" s="22">
        <v>129.1</v>
      </c>
      <c r="F19" s="59">
        <v>37.6</v>
      </c>
      <c r="G19" s="59">
        <v>37</v>
      </c>
      <c r="H19" s="21">
        <v>36.1</v>
      </c>
      <c r="I19" s="60">
        <v>47.7</v>
      </c>
      <c r="J19" s="22">
        <v>83.6</v>
      </c>
      <c r="K19" s="22">
        <v>114.5</v>
      </c>
      <c r="L19" s="20">
        <v>25.1</v>
      </c>
      <c r="M19" s="20">
        <v>24.1</v>
      </c>
      <c r="N19" s="41">
        <v>25</v>
      </c>
      <c r="O19" s="62">
        <v>194.7</v>
      </c>
      <c r="P19" s="20">
        <v>221</v>
      </c>
      <c r="Q19" s="54">
        <v>76.2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f>8.78-0.16</f>
        <v>8.62</v>
      </c>
      <c r="C23" s="102">
        <f>12.35-0.16</f>
        <v>12.19</v>
      </c>
      <c r="D23" s="102"/>
      <c r="E23" s="102"/>
      <c r="F23" s="38">
        <f>7.68-0.16</f>
        <v>7.52</v>
      </c>
      <c r="G23" s="13">
        <f>8.26-0.16</f>
        <v>8.1</v>
      </c>
      <c r="H23" s="102">
        <f>8.11-0.16</f>
        <v>7.949999999999999</v>
      </c>
      <c r="I23" s="102"/>
      <c r="J23" s="102"/>
      <c r="K23" s="10" t="s">
        <v>16</v>
      </c>
      <c r="L23" s="13">
        <f>29.18-0.16</f>
        <v>29.02</v>
      </c>
      <c r="M23" s="13">
        <f>27.51-0.16</f>
        <v>27.35</v>
      </c>
      <c r="N23" s="13">
        <f>33.93-0.16</f>
        <v>33.77</v>
      </c>
      <c r="O23" s="102">
        <f>42.92-0.16</f>
        <v>42.760000000000005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17</v>
      </c>
      <c r="D25" s="14">
        <v>20</v>
      </c>
      <c r="E25" s="15">
        <v>25</v>
      </c>
      <c r="F25" s="30">
        <v>500</v>
      </c>
      <c r="G25" s="14">
        <v>500</v>
      </c>
      <c r="H25" s="14">
        <v>12</v>
      </c>
      <c r="I25" s="14">
        <v>10</v>
      </c>
      <c r="J25" s="31">
        <v>10</v>
      </c>
      <c r="K25" s="10" t="s">
        <v>16</v>
      </c>
      <c r="L25" s="14">
        <v>40</v>
      </c>
      <c r="M25" s="14">
        <v>5000</v>
      </c>
      <c r="N25" s="14">
        <v>1100</v>
      </c>
      <c r="O25" s="14">
        <v>8</v>
      </c>
      <c r="P25" s="14">
        <v>8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54.5</v>
      </c>
      <c r="C26" s="59">
        <v>32.8</v>
      </c>
      <c r="D26" s="20">
        <v>32.7</v>
      </c>
      <c r="E26" s="21">
        <v>32.6</v>
      </c>
      <c r="F26" s="60">
        <v>79.8</v>
      </c>
      <c r="G26" s="19">
        <v>73.8</v>
      </c>
      <c r="H26" s="20">
        <v>24.3</v>
      </c>
      <c r="I26" s="40">
        <v>23.2</v>
      </c>
      <c r="J26" s="41">
        <v>23.4</v>
      </c>
      <c r="K26" s="17" t="s">
        <v>41</v>
      </c>
      <c r="L26" s="19">
        <v>38.3</v>
      </c>
      <c r="M26" s="19">
        <v>649</v>
      </c>
      <c r="N26" s="22">
        <v>134.6</v>
      </c>
      <c r="O26" s="20">
        <v>16.9</v>
      </c>
      <c r="P26" s="20">
        <v>16.4</v>
      </c>
      <c r="Q26" s="58">
        <v>16.4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f>15.11-0.16</f>
        <v>14.95</v>
      </c>
      <c r="C30" s="13">
        <f>20.45-0.16</f>
        <v>20.29</v>
      </c>
      <c r="D30" s="13">
        <f>24.13-0.16</f>
        <v>23.97</v>
      </c>
      <c r="E30" s="106">
        <f>25.43-0.16</f>
        <v>25.27</v>
      </c>
      <c r="F30" s="106"/>
      <c r="G30" s="38">
        <f>11.64-0.16</f>
        <v>11.48</v>
      </c>
      <c r="H30" s="13">
        <f>14.41-0.16</f>
        <v>14.25</v>
      </c>
      <c r="I30" s="13">
        <f>25.18-0.16</f>
        <v>25.02</v>
      </c>
      <c r="J30" s="102">
        <f>33.49-0.16</f>
        <v>33.330000000000005</v>
      </c>
      <c r="K30" s="102"/>
      <c r="L30" s="102"/>
      <c r="M30" s="38">
        <f>2.05-0.16</f>
        <v>1.89</v>
      </c>
      <c r="N30" s="13">
        <f>6.19-0.16</f>
        <v>6.03</v>
      </c>
      <c r="O30" s="102">
        <f>9.33-0.16</f>
        <v>9.17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120</v>
      </c>
      <c r="D32" s="14">
        <v>10</v>
      </c>
      <c r="E32" s="14">
        <v>7</v>
      </c>
      <c r="F32" s="31">
        <v>7</v>
      </c>
      <c r="G32" s="30">
        <v>5</v>
      </c>
      <c r="H32" s="14">
        <v>1200</v>
      </c>
      <c r="I32" s="14">
        <v>3700</v>
      </c>
      <c r="J32" s="14">
        <v>17</v>
      </c>
      <c r="K32" s="14">
        <v>15</v>
      </c>
      <c r="L32" s="15">
        <v>13</v>
      </c>
      <c r="M32" s="30">
        <v>600</v>
      </c>
      <c r="N32" s="14">
        <v>120</v>
      </c>
      <c r="O32" s="14">
        <v>270</v>
      </c>
      <c r="P32" s="14">
        <v>280</v>
      </c>
      <c r="Q32" s="15">
        <v>270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44.8</v>
      </c>
      <c r="C33" s="22">
        <v>50</v>
      </c>
      <c r="D33" s="22">
        <v>27</v>
      </c>
      <c r="E33" s="19">
        <v>26.1</v>
      </c>
      <c r="F33" s="55">
        <v>24.5</v>
      </c>
      <c r="G33" s="33">
        <v>41.9</v>
      </c>
      <c r="H33" s="19">
        <v>258</v>
      </c>
      <c r="I33" s="19">
        <v>555</v>
      </c>
      <c r="J33" s="19">
        <v>23.9</v>
      </c>
      <c r="K33" s="22">
        <v>22.9</v>
      </c>
      <c r="L33" s="48">
        <v>24.5</v>
      </c>
      <c r="M33" s="60">
        <v>113</v>
      </c>
      <c r="N33" s="19">
        <v>56.5</v>
      </c>
      <c r="O33" s="22">
        <v>69</v>
      </c>
      <c r="P33" s="22">
        <v>75</v>
      </c>
      <c r="Q33" s="48">
        <v>70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f>16.69-0.16</f>
        <v>16.53</v>
      </c>
      <c r="E37" s="13">
        <f>17-0.16</f>
        <v>16.84</v>
      </c>
      <c r="F37" s="13">
        <f>18.59-0.16</f>
        <v>18.43</v>
      </c>
      <c r="G37" s="105">
        <f>29.68-0.16</f>
        <v>29.52</v>
      </c>
      <c r="H37" s="105"/>
      <c r="I37" s="105"/>
      <c r="J37" s="102">
        <f>35.1-0.16</f>
        <v>34.940000000000005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2300</v>
      </c>
      <c r="E39" s="14">
        <v>3300</v>
      </c>
      <c r="F39" s="14">
        <v>6000</v>
      </c>
      <c r="G39" s="14">
        <v>1800</v>
      </c>
      <c r="H39" s="14">
        <v>2000</v>
      </c>
      <c r="I39" s="14">
        <v>3000</v>
      </c>
      <c r="J39" s="14">
        <v>12</v>
      </c>
      <c r="K39" s="14">
        <v>15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1020</v>
      </c>
      <c r="E40" s="19">
        <v>1620</v>
      </c>
      <c r="F40" s="19">
        <v>1870</v>
      </c>
      <c r="G40" s="19">
        <v>386</v>
      </c>
      <c r="H40" s="19">
        <v>435</v>
      </c>
      <c r="I40" s="19">
        <v>525</v>
      </c>
      <c r="J40" s="22">
        <v>19.7</v>
      </c>
      <c r="K40" s="22">
        <v>19.5</v>
      </c>
      <c r="L40" s="24">
        <v>23.4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f>17.63-0.16</f>
        <v>17.47</v>
      </c>
      <c r="E44" s="13">
        <f>19.44-0.16</f>
        <v>19.28</v>
      </c>
      <c r="F44" s="13">
        <f>19.41-0.16</f>
        <v>19.25</v>
      </c>
      <c r="G44" s="102">
        <f>24.94-0.16</f>
        <v>24.78</v>
      </c>
      <c r="H44" s="102"/>
      <c r="I44" s="102"/>
      <c r="J44" s="38">
        <f>5.31-0.16</f>
        <v>5.1499999999999995</v>
      </c>
      <c r="K44" s="13">
        <f>11.05-0.16</f>
        <v>10.89</v>
      </c>
      <c r="L44" s="102">
        <f>18.78-0.16</f>
        <v>18.62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8200</v>
      </c>
      <c r="F46" s="14">
        <v>4000</v>
      </c>
      <c r="G46" s="14">
        <v>3500</v>
      </c>
      <c r="H46" s="14">
        <v>3700</v>
      </c>
      <c r="I46" s="31">
        <v>3300</v>
      </c>
      <c r="J46" s="30">
        <v>12</v>
      </c>
      <c r="K46" s="31">
        <v>12</v>
      </c>
      <c r="L46" s="14">
        <v>10</v>
      </c>
      <c r="M46" s="14">
        <v>10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4030</v>
      </c>
      <c r="E47" s="19">
        <v>3780</v>
      </c>
      <c r="F47" s="19">
        <v>2090</v>
      </c>
      <c r="G47" s="19">
        <v>1328</v>
      </c>
      <c r="H47" s="19">
        <v>1447</v>
      </c>
      <c r="I47" s="46">
        <v>1322</v>
      </c>
      <c r="J47" s="33">
        <v>42.7</v>
      </c>
      <c r="K47" s="46">
        <v>34.9</v>
      </c>
      <c r="L47" s="22">
        <v>30.5</v>
      </c>
      <c r="M47" s="19">
        <v>30.2</v>
      </c>
      <c r="N47" s="48">
        <v>30.1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f>17.82-0.16</f>
        <v>17.66</v>
      </c>
      <c r="D51" s="102"/>
      <c r="E51" s="102"/>
      <c r="F51" s="104">
        <f>18.41-0.16</f>
        <v>18.25</v>
      </c>
      <c r="G51" s="104"/>
      <c r="H51" s="104"/>
      <c r="I51" s="102">
        <f>7.76-0.16</f>
        <v>7.6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350</v>
      </c>
      <c r="D53" s="14">
        <v>330</v>
      </c>
      <c r="E53" s="15">
        <v>400</v>
      </c>
      <c r="F53" s="10" t="s">
        <v>16</v>
      </c>
      <c r="G53" s="10">
        <v>550</v>
      </c>
      <c r="H53" s="14">
        <v>500</v>
      </c>
      <c r="I53" s="14">
        <v>40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95.5</v>
      </c>
      <c r="D54" s="19">
        <v>91.5</v>
      </c>
      <c r="E54" s="48">
        <v>104.3</v>
      </c>
      <c r="F54" s="17" t="s">
        <v>41</v>
      </c>
      <c r="G54" s="60">
        <v>135</v>
      </c>
      <c r="H54" s="20">
        <v>132.5</v>
      </c>
      <c r="I54" s="20">
        <v>30.5</v>
      </c>
      <c r="J54" s="20">
        <v>31.1</v>
      </c>
      <c r="K54" s="58">
        <v>31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J56" sqref="J5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40651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17.05</v>
      </c>
      <c r="E9" s="102">
        <v>22.198</v>
      </c>
      <c r="F9" s="102"/>
      <c r="G9" s="102"/>
      <c r="H9" s="10" t="s">
        <v>16</v>
      </c>
      <c r="I9" s="11" t="s">
        <v>16</v>
      </c>
      <c r="J9" s="13">
        <v>13.5</v>
      </c>
      <c r="K9" s="102">
        <v>19.03</v>
      </c>
      <c r="L9" s="102"/>
      <c r="M9" s="102"/>
      <c r="N9" s="10" t="s">
        <v>16</v>
      </c>
      <c r="O9" s="13">
        <v>16.473</v>
      </c>
      <c r="P9" s="102">
        <v>25.882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700</v>
      </c>
      <c r="F11" s="14">
        <v>750</v>
      </c>
      <c r="G11" s="15">
        <v>800</v>
      </c>
      <c r="H11" s="10" t="s">
        <v>16</v>
      </c>
      <c r="I11" s="11" t="s">
        <v>16</v>
      </c>
      <c r="J11" s="14">
        <v>70</v>
      </c>
      <c r="K11" s="14">
        <v>400</v>
      </c>
      <c r="L11" s="14">
        <v>410</v>
      </c>
      <c r="M11" s="15">
        <v>420</v>
      </c>
      <c r="N11" s="10" t="s">
        <v>16</v>
      </c>
      <c r="O11" s="14">
        <v>60</v>
      </c>
      <c r="P11" s="14">
        <v>160</v>
      </c>
      <c r="Q11" s="14">
        <v>250</v>
      </c>
      <c r="R11" s="15">
        <v>280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89.5</v>
      </c>
      <c r="E12" s="20">
        <v>180.9</v>
      </c>
      <c r="F12" s="20">
        <v>215</v>
      </c>
      <c r="G12" s="21">
        <v>233</v>
      </c>
      <c r="H12" s="17" t="s">
        <v>41</v>
      </c>
      <c r="I12" s="18" t="s">
        <v>41</v>
      </c>
      <c r="J12" s="22">
        <v>67.2</v>
      </c>
      <c r="K12" s="59">
        <v>120.8</v>
      </c>
      <c r="L12" s="20">
        <v>122.3</v>
      </c>
      <c r="M12" s="21">
        <v>121.8</v>
      </c>
      <c r="N12" s="17" t="s">
        <v>41</v>
      </c>
      <c r="O12" s="19">
        <v>40.4</v>
      </c>
      <c r="P12" s="22">
        <v>58.3</v>
      </c>
      <c r="Q12" s="23">
        <v>70.5</v>
      </c>
      <c r="R12" s="24">
        <v>72.2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4.148</v>
      </c>
      <c r="C16" s="13">
        <v>9.911</v>
      </c>
      <c r="D16" s="11" t="s">
        <v>16</v>
      </c>
      <c r="E16" s="13">
        <v>22.105</v>
      </c>
      <c r="F16" s="102">
        <v>26.564</v>
      </c>
      <c r="G16" s="102"/>
      <c r="H16" s="102"/>
      <c r="I16" s="38">
        <v>8.43</v>
      </c>
      <c r="J16" s="13">
        <v>16.638</v>
      </c>
      <c r="K16" s="13">
        <v>20.276</v>
      </c>
      <c r="L16" s="102">
        <v>22.45</v>
      </c>
      <c r="M16" s="102"/>
      <c r="N16" s="102"/>
      <c r="O16" s="104">
        <v>20.372</v>
      </c>
      <c r="P16" s="104"/>
      <c r="Q16" s="43">
        <v>18.49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15</v>
      </c>
      <c r="C18" s="14">
        <v>15</v>
      </c>
      <c r="D18" s="11" t="s">
        <v>16</v>
      </c>
      <c r="E18" s="14">
        <v>1400</v>
      </c>
      <c r="F18" s="14">
        <v>110</v>
      </c>
      <c r="G18" s="14">
        <v>100</v>
      </c>
      <c r="H18" s="15">
        <v>100</v>
      </c>
      <c r="I18" s="30">
        <v>10</v>
      </c>
      <c r="J18" s="14">
        <v>280</v>
      </c>
      <c r="K18" s="14">
        <v>1000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100</v>
      </c>
      <c r="R18" s="3"/>
    </row>
    <row r="19" spans="1:18" ht="11.25" customHeight="1">
      <c r="A19" s="16" t="s">
        <v>40</v>
      </c>
      <c r="B19" s="22">
        <v>27.3</v>
      </c>
      <c r="C19" s="22">
        <v>37.6</v>
      </c>
      <c r="D19" s="18" t="s">
        <v>41</v>
      </c>
      <c r="E19" s="22">
        <v>136.8</v>
      </c>
      <c r="F19" s="59">
        <v>39</v>
      </c>
      <c r="G19" s="59">
        <v>36.5</v>
      </c>
      <c r="H19" s="21">
        <v>36.6</v>
      </c>
      <c r="I19" s="60">
        <v>51.5</v>
      </c>
      <c r="J19" s="22">
        <v>80.5</v>
      </c>
      <c r="K19" s="22">
        <v>129.3</v>
      </c>
      <c r="L19" s="20">
        <v>23.2</v>
      </c>
      <c r="M19" s="20">
        <v>22.9</v>
      </c>
      <c r="N19" s="41">
        <v>23.4</v>
      </c>
      <c r="O19" s="62">
        <v>238</v>
      </c>
      <c r="P19" s="20">
        <v>248</v>
      </c>
      <c r="Q19" s="54">
        <v>77.1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8.65</v>
      </c>
      <c r="C23" s="102">
        <v>12.083</v>
      </c>
      <c r="D23" s="102"/>
      <c r="E23" s="102"/>
      <c r="F23" s="38">
        <v>7.444</v>
      </c>
      <c r="G23" s="13">
        <v>8.028</v>
      </c>
      <c r="H23" s="102">
        <v>7.898</v>
      </c>
      <c r="I23" s="102"/>
      <c r="J23" s="102"/>
      <c r="K23" s="10" t="s">
        <v>16</v>
      </c>
      <c r="L23" s="13">
        <v>28.89</v>
      </c>
      <c r="M23" s="13">
        <v>27.2</v>
      </c>
      <c r="N23" s="13">
        <v>33.577</v>
      </c>
      <c r="O23" s="102">
        <v>42.618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15</v>
      </c>
      <c r="D25" s="14">
        <v>15</v>
      </c>
      <c r="E25" s="15">
        <v>15</v>
      </c>
      <c r="F25" s="30">
        <v>450</v>
      </c>
      <c r="G25" s="14">
        <v>500</v>
      </c>
      <c r="H25" s="14">
        <v>10</v>
      </c>
      <c r="I25" s="14">
        <v>10</v>
      </c>
      <c r="J25" s="31">
        <v>10</v>
      </c>
      <c r="K25" s="10" t="s">
        <v>16</v>
      </c>
      <c r="L25" s="14">
        <v>50</v>
      </c>
      <c r="M25" s="14">
        <v>5000</v>
      </c>
      <c r="N25" s="14">
        <v>1400</v>
      </c>
      <c r="O25" s="14">
        <v>10</v>
      </c>
      <c r="P25" s="14">
        <v>10</v>
      </c>
      <c r="Q25" s="15">
        <v>10</v>
      </c>
      <c r="R25" s="3"/>
      <c r="AE25" s="39"/>
    </row>
    <row r="26" spans="1:31" ht="11.25" customHeight="1">
      <c r="A26" s="16" t="s">
        <v>40</v>
      </c>
      <c r="B26" s="33">
        <v>56.7</v>
      </c>
      <c r="C26" s="59">
        <v>36.4</v>
      </c>
      <c r="D26" s="20">
        <v>36.1</v>
      </c>
      <c r="E26" s="21">
        <v>35.5</v>
      </c>
      <c r="F26" s="60">
        <v>79.5</v>
      </c>
      <c r="G26" s="19">
        <v>79.3</v>
      </c>
      <c r="H26" s="20">
        <v>24.2</v>
      </c>
      <c r="I26" s="40">
        <v>24.3</v>
      </c>
      <c r="J26" s="41">
        <v>23.7</v>
      </c>
      <c r="K26" s="17" t="s">
        <v>41</v>
      </c>
      <c r="L26" s="19">
        <v>51.2</v>
      </c>
      <c r="M26" s="19">
        <v>688</v>
      </c>
      <c r="N26" s="22">
        <v>181.4</v>
      </c>
      <c r="O26" s="20">
        <v>18.4</v>
      </c>
      <c r="P26" s="20">
        <v>18.3</v>
      </c>
      <c r="Q26" s="58">
        <v>18.1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15.075</v>
      </c>
      <c r="C30" s="13">
        <v>20.469</v>
      </c>
      <c r="D30" s="13">
        <v>24.018</v>
      </c>
      <c r="E30" s="106">
        <v>25.26</v>
      </c>
      <c r="F30" s="106"/>
      <c r="G30" s="38">
        <v>11.452</v>
      </c>
      <c r="H30" s="13">
        <v>14.198</v>
      </c>
      <c r="I30" s="13">
        <v>24.955</v>
      </c>
      <c r="J30" s="102">
        <v>33.161</v>
      </c>
      <c r="K30" s="102"/>
      <c r="L30" s="102"/>
      <c r="M30" s="38">
        <v>1.912</v>
      </c>
      <c r="N30" s="13">
        <v>5.998</v>
      </c>
      <c r="O30" s="102">
        <v>9.073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90</v>
      </c>
      <c r="D32" s="14">
        <v>10</v>
      </c>
      <c r="E32" s="14">
        <v>8</v>
      </c>
      <c r="F32" s="31">
        <v>8</v>
      </c>
      <c r="G32" s="30">
        <v>7</v>
      </c>
      <c r="H32" s="14">
        <v>1400</v>
      </c>
      <c r="I32" s="14">
        <v>4000</v>
      </c>
      <c r="J32" s="14">
        <v>18</v>
      </c>
      <c r="K32" s="14">
        <v>18</v>
      </c>
      <c r="L32" s="15">
        <v>18</v>
      </c>
      <c r="M32" s="30">
        <v>600</v>
      </c>
      <c r="N32" s="14">
        <v>130</v>
      </c>
      <c r="O32" s="14">
        <v>290</v>
      </c>
      <c r="P32" s="14">
        <v>280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49.5</v>
      </c>
      <c r="C33" s="22">
        <v>53.7</v>
      </c>
      <c r="D33" s="22">
        <v>25.5</v>
      </c>
      <c r="E33" s="19">
        <v>23.1</v>
      </c>
      <c r="F33" s="55">
        <v>23.6</v>
      </c>
      <c r="G33" s="33">
        <v>49.1</v>
      </c>
      <c r="H33" s="19">
        <v>295</v>
      </c>
      <c r="I33" s="19">
        <v>584</v>
      </c>
      <c r="J33" s="19">
        <v>26.6</v>
      </c>
      <c r="K33" s="22">
        <v>26.9</v>
      </c>
      <c r="L33" s="48">
        <v>27.7</v>
      </c>
      <c r="M33" s="60">
        <v>151.6</v>
      </c>
      <c r="N33" s="19">
        <v>61.2</v>
      </c>
      <c r="O33" s="22">
        <v>74.7</v>
      </c>
      <c r="P33" s="22">
        <v>75.5</v>
      </c>
      <c r="Q33" s="48">
        <v>76.8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16.555</v>
      </c>
      <c r="E37" s="13">
        <v>16.777</v>
      </c>
      <c r="F37" s="13">
        <v>18.56</v>
      </c>
      <c r="G37" s="105">
        <v>29.55</v>
      </c>
      <c r="H37" s="105"/>
      <c r="I37" s="105"/>
      <c r="J37" s="102">
        <f>35.1-0.16</f>
        <v>34.940000000000005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2300</v>
      </c>
      <c r="E39" s="14">
        <v>3200</v>
      </c>
      <c r="F39" s="14">
        <v>5500</v>
      </c>
      <c r="G39" s="14">
        <v>2800</v>
      </c>
      <c r="H39" s="14">
        <v>2500</v>
      </c>
      <c r="I39" s="14">
        <v>3000</v>
      </c>
      <c r="J39" s="14">
        <v>15</v>
      </c>
      <c r="K39" s="14">
        <v>10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1050</v>
      </c>
      <c r="E40" s="19">
        <v>1532</v>
      </c>
      <c r="F40" s="19">
        <v>1945</v>
      </c>
      <c r="G40" s="19">
        <v>581</v>
      </c>
      <c r="H40" s="19">
        <v>635</v>
      </c>
      <c r="I40" s="19">
        <v>692</v>
      </c>
      <c r="J40" s="22">
        <v>22.7</v>
      </c>
      <c r="K40" s="22">
        <v>21.5</v>
      </c>
      <c r="L40" s="24">
        <v>27.3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17.516</v>
      </c>
      <c r="E44" s="13">
        <v>19.323</v>
      </c>
      <c r="F44" s="13">
        <v>19.308</v>
      </c>
      <c r="G44" s="102">
        <v>24.85</v>
      </c>
      <c r="H44" s="102"/>
      <c r="I44" s="102"/>
      <c r="J44" s="38">
        <v>5.179</v>
      </c>
      <c r="K44" s="13">
        <f>11.05-0.16</f>
        <v>10.89</v>
      </c>
      <c r="L44" s="102">
        <f>18.78-0.16</f>
        <v>18.62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3500</v>
      </c>
      <c r="G46" s="14">
        <v>3500</v>
      </c>
      <c r="H46" s="14">
        <v>4000</v>
      </c>
      <c r="I46" s="31">
        <v>3500</v>
      </c>
      <c r="J46" s="30">
        <v>15</v>
      </c>
      <c r="K46" s="31">
        <v>12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4070</v>
      </c>
      <c r="E47" s="19">
        <v>3780</v>
      </c>
      <c r="F47" s="19">
        <v>2080</v>
      </c>
      <c r="G47" s="19">
        <v>1142</v>
      </c>
      <c r="H47" s="19">
        <v>1238</v>
      </c>
      <c r="I47" s="46">
        <v>1415</v>
      </c>
      <c r="J47" s="33">
        <v>45.9</v>
      </c>
      <c r="K47" s="46">
        <v>35.8</v>
      </c>
      <c r="L47" s="22">
        <v>32.4</v>
      </c>
      <c r="M47" s="19">
        <v>32.6</v>
      </c>
      <c r="N47" s="48">
        <v>32.5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17.342</v>
      </c>
      <c r="D51" s="102"/>
      <c r="E51" s="102"/>
      <c r="F51" s="104">
        <v>18.198</v>
      </c>
      <c r="G51" s="104"/>
      <c r="H51" s="104"/>
      <c r="I51" s="102">
        <v>7.61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450</v>
      </c>
      <c r="E53" s="15">
        <v>420</v>
      </c>
      <c r="F53" s="10" t="s">
        <v>16</v>
      </c>
      <c r="G53" s="10" t="s">
        <v>16</v>
      </c>
      <c r="H53" s="14">
        <v>600</v>
      </c>
      <c r="I53" s="14">
        <v>40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83.5</v>
      </c>
      <c r="D54" s="19">
        <v>112.5</v>
      </c>
      <c r="E54" s="48">
        <v>112.7</v>
      </c>
      <c r="F54" s="17" t="s">
        <v>41</v>
      </c>
      <c r="G54" s="17" t="s">
        <v>41</v>
      </c>
      <c r="H54" s="20">
        <v>126.4</v>
      </c>
      <c r="I54" s="20">
        <v>33.2</v>
      </c>
      <c r="J54" s="20">
        <v>32.8</v>
      </c>
      <c r="K54" s="58">
        <v>32.5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46" sqref="D4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40658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f>17.6-0.47</f>
        <v>17.130000000000003</v>
      </c>
      <c r="E9" s="102">
        <f>22.54-0.47</f>
        <v>22.07</v>
      </c>
      <c r="F9" s="102"/>
      <c r="G9" s="102"/>
      <c r="H9" s="10" t="s">
        <v>16</v>
      </c>
      <c r="I9" s="11" t="s">
        <v>16</v>
      </c>
      <c r="J9" s="13">
        <f>13.97-0.47</f>
        <v>13.5</v>
      </c>
      <c r="K9" s="102">
        <f>18.82-0.47</f>
        <v>18.35</v>
      </c>
      <c r="L9" s="102"/>
      <c r="M9" s="102"/>
      <c r="N9" s="10" t="s">
        <v>16</v>
      </c>
      <c r="O9" s="13">
        <f>16.39</f>
        <v>16.39</v>
      </c>
      <c r="P9" s="102">
        <f>25.3-0.47</f>
        <v>24.830000000000002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650</v>
      </c>
      <c r="F11" s="14">
        <v>700</v>
      </c>
      <c r="G11" s="15">
        <v>800</v>
      </c>
      <c r="H11" s="10" t="s">
        <v>16</v>
      </c>
      <c r="I11" s="11" t="s">
        <v>16</v>
      </c>
      <c r="J11" s="14">
        <v>65</v>
      </c>
      <c r="K11" s="14">
        <v>350</v>
      </c>
      <c r="L11" s="14">
        <v>400</v>
      </c>
      <c r="M11" s="15">
        <v>400</v>
      </c>
      <c r="N11" s="10" t="s">
        <v>16</v>
      </c>
      <c r="O11" s="14">
        <v>40</v>
      </c>
      <c r="P11" s="14">
        <v>140</v>
      </c>
      <c r="Q11" s="14">
        <v>150</v>
      </c>
      <c r="R11" s="15">
        <v>170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80.4</v>
      </c>
      <c r="E12" s="59">
        <v>152</v>
      </c>
      <c r="F12" s="59">
        <v>170</v>
      </c>
      <c r="G12" s="21">
        <v>214</v>
      </c>
      <c r="H12" s="17" t="s">
        <v>41</v>
      </c>
      <c r="I12" s="18" t="s">
        <v>41</v>
      </c>
      <c r="J12" s="22">
        <v>58.1</v>
      </c>
      <c r="K12" s="59">
        <v>86.4</v>
      </c>
      <c r="L12" s="20">
        <v>104.8</v>
      </c>
      <c r="M12" s="21">
        <v>106.2</v>
      </c>
      <c r="N12" s="17" t="s">
        <v>41</v>
      </c>
      <c r="O12" s="19">
        <v>34.8</v>
      </c>
      <c r="P12" s="22">
        <v>47.6</v>
      </c>
      <c r="Q12" s="23">
        <v>48.1</v>
      </c>
      <c r="R12" s="24">
        <v>49.2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f>3.54-0.47</f>
        <v>3.0700000000000003</v>
      </c>
      <c r="C16" s="13">
        <f>10.38-0.47</f>
        <v>9.91</v>
      </c>
      <c r="D16" s="11" t="s">
        <v>16</v>
      </c>
      <c r="E16" s="13">
        <f>22.59-0.47</f>
        <v>22.12</v>
      </c>
      <c r="F16" s="102">
        <f>26.84-0.47</f>
        <v>26.37</v>
      </c>
      <c r="G16" s="102"/>
      <c r="H16" s="102"/>
      <c r="I16" s="38">
        <f>6.75-0.47</f>
        <v>6.28</v>
      </c>
      <c r="J16" s="13">
        <f>17.03-0.47</f>
        <v>16.560000000000002</v>
      </c>
      <c r="K16" s="13">
        <f>20.66-0.47</f>
        <v>20.19</v>
      </c>
      <c r="L16" s="102">
        <f>22.75-0.47</f>
        <v>22.28</v>
      </c>
      <c r="M16" s="102"/>
      <c r="N16" s="102"/>
      <c r="O16" s="104">
        <f>20.58-0.47</f>
        <v>20.11</v>
      </c>
      <c r="P16" s="104"/>
      <c r="Q16" s="43">
        <f>18.66-0.47</f>
        <v>18.19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1300</v>
      </c>
      <c r="F18" s="14">
        <v>95</v>
      </c>
      <c r="G18" s="14">
        <v>95</v>
      </c>
      <c r="H18" s="15">
        <v>95</v>
      </c>
      <c r="I18" s="30">
        <v>12</v>
      </c>
      <c r="J18" s="14">
        <v>280</v>
      </c>
      <c r="K18" s="14">
        <v>1000</v>
      </c>
      <c r="L18" s="14">
        <v>10</v>
      </c>
      <c r="M18" s="14">
        <v>10</v>
      </c>
      <c r="N18" s="31">
        <v>10</v>
      </c>
      <c r="O18" s="30">
        <v>850</v>
      </c>
      <c r="P18" s="14">
        <v>850</v>
      </c>
      <c r="Q18" s="53">
        <v>125</v>
      </c>
      <c r="R18" s="3"/>
    </row>
    <row r="19" spans="1:18" ht="11.25" customHeight="1">
      <c r="A19" s="16" t="s">
        <v>40</v>
      </c>
      <c r="B19" s="22">
        <v>18.3</v>
      </c>
      <c r="C19" s="22">
        <v>34</v>
      </c>
      <c r="D19" s="18" t="s">
        <v>41</v>
      </c>
      <c r="E19" s="22">
        <v>122.2</v>
      </c>
      <c r="F19" s="59">
        <v>34.6</v>
      </c>
      <c r="G19" s="59">
        <v>33.8</v>
      </c>
      <c r="H19" s="21">
        <v>33.4</v>
      </c>
      <c r="I19" s="60">
        <v>40.7</v>
      </c>
      <c r="J19" s="22">
        <v>73</v>
      </c>
      <c r="K19" s="22">
        <v>110.5</v>
      </c>
      <c r="L19" s="20">
        <v>22.8</v>
      </c>
      <c r="M19" s="20">
        <v>22.5</v>
      </c>
      <c r="N19" s="41">
        <v>22.5</v>
      </c>
      <c r="O19" s="62">
        <v>191.6</v>
      </c>
      <c r="P19" s="20">
        <v>216</v>
      </c>
      <c r="Q19" s="63">
        <v>67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f>9.05-0.47</f>
        <v>8.58</v>
      </c>
      <c r="C23" s="102">
        <f>12.38-0.47</f>
        <v>11.91</v>
      </c>
      <c r="D23" s="102"/>
      <c r="E23" s="102"/>
      <c r="F23" s="38">
        <f>7.95-0.47</f>
        <v>7.48</v>
      </c>
      <c r="G23" s="13">
        <f>8.49-0.47</f>
        <v>8.02</v>
      </c>
      <c r="H23" s="102">
        <f>8.28-0.47</f>
        <v>7.81</v>
      </c>
      <c r="I23" s="102"/>
      <c r="J23" s="102"/>
      <c r="K23" s="10" t="s">
        <v>16</v>
      </c>
      <c r="L23" s="13">
        <f>29.62-0.47</f>
        <v>29.150000000000002</v>
      </c>
      <c r="M23" s="13">
        <f>27.955-0.47</f>
        <v>27.485</v>
      </c>
      <c r="N23" s="13">
        <f>34.305-0.47</f>
        <v>33.835</v>
      </c>
      <c r="O23" s="102">
        <f>43.22-0.47</f>
        <v>42.75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12</v>
      </c>
      <c r="D25" s="14">
        <v>25</v>
      </c>
      <c r="E25" s="15">
        <v>40</v>
      </c>
      <c r="F25" s="30">
        <v>450</v>
      </c>
      <c r="G25" s="14">
        <v>350</v>
      </c>
      <c r="H25" s="14">
        <v>10</v>
      </c>
      <c r="I25" s="14">
        <v>10</v>
      </c>
      <c r="J25" s="31">
        <v>10</v>
      </c>
      <c r="K25" s="10" t="s">
        <v>16</v>
      </c>
      <c r="L25" s="14">
        <v>55</v>
      </c>
      <c r="M25" s="14">
        <v>5500</v>
      </c>
      <c r="N25" s="14">
        <v>1350</v>
      </c>
      <c r="O25" s="14">
        <v>10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>
        <v>51</v>
      </c>
      <c r="C26" s="59">
        <v>31.5</v>
      </c>
      <c r="D26" s="20">
        <v>31.7</v>
      </c>
      <c r="E26" s="21">
        <v>31.7</v>
      </c>
      <c r="F26" s="60">
        <v>76.4</v>
      </c>
      <c r="G26" s="19">
        <v>66.3</v>
      </c>
      <c r="H26" s="20">
        <v>24.4</v>
      </c>
      <c r="I26" s="40">
        <v>23.3</v>
      </c>
      <c r="J26" s="41">
        <v>22.8</v>
      </c>
      <c r="K26" s="17" t="s">
        <v>41</v>
      </c>
      <c r="L26" s="22">
        <v>60</v>
      </c>
      <c r="M26" s="19">
        <v>754</v>
      </c>
      <c r="N26" s="22">
        <v>164.6</v>
      </c>
      <c r="O26" s="20">
        <v>20.3</v>
      </c>
      <c r="P26" s="59">
        <v>19</v>
      </c>
      <c r="Q26" s="58">
        <v>18.9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f>15.47-0.47</f>
        <v>15</v>
      </c>
      <c r="C30" s="13">
        <f>20.85-0.47</f>
        <v>20.380000000000003</v>
      </c>
      <c r="D30" s="13">
        <f>24.4-0.47</f>
        <v>23.93</v>
      </c>
      <c r="E30" s="106">
        <f>25.55-0.47</f>
        <v>25.080000000000002</v>
      </c>
      <c r="F30" s="106"/>
      <c r="G30" s="38">
        <f>12-0.47</f>
        <v>11.53</v>
      </c>
      <c r="H30" s="13">
        <f>14.78-0.47</f>
        <v>14.309999999999999</v>
      </c>
      <c r="I30" s="13">
        <f>25.6-0.47</f>
        <v>25.130000000000003</v>
      </c>
      <c r="J30" s="102">
        <f>33.62-0.47</f>
        <v>33.15</v>
      </c>
      <c r="K30" s="102"/>
      <c r="L30" s="102"/>
      <c r="M30" s="38">
        <f>3.99-0.47</f>
        <v>3.5200000000000005</v>
      </c>
      <c r="N30" s="13">
        <f>6.35-0.47</f>
        <v>5.88</v>
      </c>
      <c r="O30" s="102">
        <f>9.3-0.47</f>
        <v>8.83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150</v>
      </c>
      <c r="D32" s="14">
        <v>10</v>
      </c>
      <c r="E32" s="14">
        <v>7</v>
      </c>
      <c r="F32" s="31">
        <v>7</v>
      </c>
      <c r="G32" s="30">
        <v>5</v>
      </c>
      <c r="H32" s="14">
        <v>1400</v>
      </c>
      <c r="I32" s="14">
        <v>4700</v>
      </c>
      <c r="J32" s="14">
        <v>15</v>
      </c>
      <c r="K32" s="14">
        <v>18</v>
      </c>
      <c r="L32" s="15">
        <v>18</v>
      </c>
      <c r="M32" s="30">
        <v>300</v>
      </c>
      <c r="N32" s="14">
        <v>130</v>
      </c>
      <c r="O32" s="14">
        <v>280</v>
      </c>
      <c r="P32" s="14">
        <v>280</v>
      </c>
      <c r="Q32" s="15">
        <v>290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45.5</v>
      </c>
      <c r="C33" s="22">
        <v>51.5</v>
      </c>
      <c r="D33" s="22">
        <v>24.6</v>
      </c>
      <c r="E33" s="19">
        <v>25.8</v>
      </c>
      <c r="F33" s="55">
        <v>25.2</v>
      </c>
      <c r="G33" s="33">
        <v>36.2</v>
      </c>
      <c r="H33" s="19">
        <v>239</v>
      </c>
      <c r="I33" s="19">
        <v>610</v>
      </c>
      <c r="J33" s="19">
        <v>22.2</v>
      </c>
      <c r="K33" s="22">
        <v>21.9</v>
      </c>
      <c r="L33" s="48">
        <v>23.8</v>
      </c>
      <c r="M33" s="60">
        <v>78.2</v>
      </c>
      <c r="N33" s="19">
        <v>54.7</v>
      </c>
      <c r="O33" s="22">
        <v>65.6</v>
      </c>
      <c r="P33" s="22">
        <v>67.4</v>
      </c>
      <c r="Q33" s="48">
        <v>67.7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f>17.105-0.47</f>
        <v>16.635</v>
      </c>
      <c r="E37" s="13">
        <f>17.41-0.47</f>
        <v>16.94</v>
      </c>
      <c r="F37" s="13">
        <f>18.95-0.47</f>
        <v>18.48</v>
      </c>
      <c r="G37" s="105">
        <f>30.06-0.47</f>
        <v>29.59</v>
      </c>
      <c r="H37" s="105"/>
      <c r="I37" s="105"/>
      <c r="J37" s="102">
        <f>35.255-0.47</f>
        <v>34.785000000000004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2200</v>
      </c>
      <c r="E39" s="14">
        <v>3000</v>
      </c>
      <c r="F39" s="14">
        <v>5500</v>
      </c>
      <c r="G39" s="14">
        <v>2000</v>
      </c>
      <c r="H39" s="14">
        <v>1800</v>
      </c>
      <c r="I39" s="14">
        <v>1900</v>
      </c>
      <c r="J39" s="14">
        <v>25</v>
      </c>
      <c r="K39" s="14">
        <v>12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1000</v>
      </c>
      <c r="E40" s="19">
        <v>1462</v>
      </c>
      <c r="F40" s="19">
        <v>1912</v>
      </c>
      <c r="G40" s="19">
        <v>373</v>
      </c>
      <c r="H40" s="19">
        <v>406</v>
      </c>
      <c r="I40" s="19">
        <v>503</v>
      </c>
      <c r="J40" s="22">
        <v>22.4</v>
      </c>
      <c r="K40" s="22">
        <v>16.7</v>
      </c>
      <c r="L40" s="24">
        <v>23.1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f>18.13-0.47</f>
        <v>17.66</v>
      </c>
      <c r="E44" s="13">
        <f>19.94-0.47</f>
        <v>19.470000000000002</v>
      </c>
      <c r="F44" s="13">
        <f>19.98-0.47</f>
        <v>19.51</v>
      </c>
      <c r="G44" s="102">
        <f>25.45-0.47</f>
        <v>24.98</v>
      </c>
      <c r="H44" s="102"/>
      <c r="I44" s="102"/>
      <c r="J44" s="38">
        <f>5.58-0.47</f>
        <v>5.11</v>
      </c>
      <c r="K44" s="13">
        <f>11.35-0.47</f>
        <v>10.879999999999999</v>
      </c>
      <c r="L44" s="102">
        <f>18.98-0.47</f>
        <v>18.51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9000</v>
      </c>
      <c r="F46" s="14">
        <v>4500</v>
      </c>
      <c r="G46" s="14">
        <v>3500</v>
      </c>
      <c r="H46" s="14">
        <v>3500</v>
      </c>
      <c r="I46" s="31">
        <v>3500</v>
      </c>
      <c r="J46" s="30">
        <v>10</v>
      </c>
      <c r="K46" s="31">
        <v>12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4090</v>
      </c>
      <c r="E47" s="19">
        <v>3790</v>
      </c>
      <c r="F47" s="19">
        <v>2190</v>
      </c>
      <c r="G47" s="19">
        <v>1347</v>
      </c>
      <c r="H47" s="19">
        <v>1620</v>
      </c>
      <c r="I47" s="46">
        <v>1540</v>
      </c>
      <c r="J47" s="33">
        <v>40.5</v>
      </c>
      <c r="K47" s="55">
        <v>36</v>
      </c>
      <c r="L47" s="22">
        <v>30.8</v>
      </c>
      <c r="M47" s="19">
        <v>29.9</v>
      </c>
      <c r="N47" s="48">
        <v>30.1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f>17.55-0.47</f>
        <v>17.080000000000002</v>
      </c>
      <c r="D51" s="102"/>
      <c r="E51" s="102"/>
      <c r="F51" s="104">
        <f>18.06-0.47</f>
        <v>17.59</v>
      </c>
      <c r="G51" s="104"/>
      <c r="H51" s="104"/>
      <c r="I51" s="102">
        <f>7.97-0.47</f>
        <v>7.5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480</v>
      </c>
      <c r="E53" s="15">
        <v>300</v>
      </c>
      <c r="F53" s="10" t="s">
        <v>16</v>
      </c>
      <c r="G53" s="30">
        <v>420</v>
      </c>
      <c r="H53" s="14">
        <v>500</v>
      </c>
      <c r="I53" s="14">
        <v>40</v>
      </c>
      <c r="J53" s="14">
        <v>38</v>
      </c>
      <c r="K53" s="15">
        <v>38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76.1</v>
      </c>
      <c r="D54" s="22">
        <v>98</v>
      </c>
      <c r="E54" s="48">
        <v>75.8</v>
      </c>
      <c r="F54" s="17" t="s">
        <v>41</v>
      </c>
      <c r="G54" s="64">
        <v>99.8</v>
      </c>
      <c r="H54" s="20">
        <v>100.6</v>
      </c>
      <c r="I54" s="20">
        <v>31.2</v>
      </c>
      <c r="J54" s="20">
        <v>31.1</v>
      </c>
      <c r="K54" s="58">
        <v>30.6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54" sqref="L5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40665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16.98</v>
      </c>
      <c r="E9" s="102">
        <v>21.96</v>
      </c>
      <c r="F9" s="102"/>
      <c r="G9" s="102"/>
      <c r="H9" s="10" t="s">
        <v>16</v>
      </c>
      <c r="I9" s="11" t="s">
        <v>16</v>
      </c>
      <c r="J9" s="13">
        <v>13.469</v>
      </c>
      <c r="K9" s="102">
        <v>18.268</v>
      </c>
      <c r="L9" s="102"/>
      <c r="M9" s="102"/>
      <c r="N9" s="10" t="s">
        <v>16</v>
      </c>
      <c r="O9" s="13">
        <v>16.493</v>
      </c>
      <c r="P9" s="102">
        <v>24.739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370</v>
      </c>
      <c r="E11" s="14">
        <v>650</v>
      </c>
      <c r="F11" s="14">
        <v>700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400</v>
      </c>
      <c r="L11" s="14">
        <v>400</v>
      </c>
      <c r="M11" s="15">
        <v>400</v>
      </c>
      <c r="N11" s="10" t="s">
        <v>16</v>
      </c>
      <c r="O11" s="14">
        <v>55</v>
      </c>
      <c r="P11" s="14">
        <v>140</v>
      </c>
      <c r="Q11" s="14">
        <v>150</v>
      </c>
      <c r="R11" s="15">
        <v>160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90</v>
      </c>
      <c r="E12" s="59">
        <v>173.4</v>
      </c>
      <c r="F12" s="59">
        <v>212</v>
      </c>
      <c r="G12" s="21">
        <v>248</v>
      </c>
      <c r="H12" s="17" t="s">
        <v>41</v>
      </c>
      <c r="I12" s="18" t="s">
        <v>41</v>
      </c>
      <c r="J12" s="22">
        <v>69.2</v>
      </c>
      <c r="K12" s="59">
        <v>122</v>
      </c>
      <c r="L12" s="20">
        <v>122</v>
      </c>
      <c r="M12" s="21">
        <v>119.8</v>
      </c>
      <c r="N12" s="17" t="s">
        <v>41</v>
      </c>
      <c r="O12" s="19">
        <v>40.6</v>
      </c>
      <c r="P12" s="22">
        <v>54.4</v>
      </c>
      <c r="Q12" s="23">
        <v>56.6</v>
      </c>
      <c r="R12" s="24">
        <v>57.3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3.742</v>
      </c>
      <c r="C16" s="13">
        <v>9.828</v>
      </c>
      <c r="D16" s="11" t="s">
        <v>16</v>
      </c>
      <c r="E16" s="13">
        <v>22.01</v>
      </c>
      <c r="F16" s="102">
        <v>26.27</v>
      </c>
      <c r="G16" s="102"/>
      <c r="H16" s="102"/>
      <c r="I16" s="38">
        <v>7.592</v>
      </c>
      <c r="J16" s="13">
        <v>16.505</v>
      </c>
      <c r="K16" s="13">
        <v>20.19</v>
      </c>
      <c r="L16" s="102">
        <v>22.218</v>
      </c>
      <c r="M16" s="102"/>
      <c r="N16" s="102"/>
      <c r="O16" s="104">
        <v>20.015</v>
      </c>
      <c r="P16" s="104"/>
      <c r="Q16" s="43">
        <v>17.963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6</v>
      </c>
      <c r="C18" s="14">
        <v>12</v>
      </c>
      <c r="D18" s="11" t="s">
        <v>16</v>
      </c>
      <c r="E18" s="14">
        <v>1400</v>
      </c>
      <c r="F18" s="14">
        <v>110</v>
      </c>
      <c r="G18" s="14">
        <v>100</v>
      </c>
      <c r="H18" s="15">
        <v>100</v>
      </c>
      <c r="I18" s="30">
        <v>10</v>
      </c>
      <c r="J18" s="14">
        <v>290</v>
      </c>
      <c r="K18" s="14">
        <v>900</v>
      </c>
      <c r="L18" s="14">
        <v>8</v>
      </c>
      <c r="M18" s="14">
        <v>8</v>
      </c>
      <c r="N18" s="31">
        <v>12</v>
      </c>
      <c r="O18" s="30">
        <v>800</v>
      </c>
      <c r="P18" s="14">
        <v>800</v>
      </c>
      <c r="Q18" s="53">
        <v>120</v>
      </c>
      <c r="R18" s="3"/>
    </row>
    <row r="19" spans="1:18" ht="11.25" customHeight="1">
      <c r="A19" s="16" t="s">
        <v>40</v>
      </c>
      <c r="B19" s="22">
        <v>22</v>
      </c>
      <c r="C19" s="22">
        <v>38.5</v>
      </c>
      <c r="D19" s="18" t="s">
        <v>41</v>
      </c>
      <c r="E19" s="22">
        <v>151.1</v>
      </c>
      <c r="F19" s="59">
        <v>40.1</v>
      </c>
      <c r="G19" s="59">
        <v>39.3</v>
      </c>
      <c r="H19" s="21">
        <v>38.5</v>
      </c>
      <c r="I19" s="60">
        <v>47.7</v>
      </c>
      <c r="J19" s="22">
        <v>86.3</v>
      </c>
      <c r="K19" s="22">
        <v>133.9</v>
      </c>
      <c r="L19" s="20">
        <v>25.2</v>
      </c>
      <c r="M19" s="20">
        <v>25.1</v>
      </c>
      <c r="N19" s="41">
        <v>24.7</v>
      </c>
      <c r="O19" s="62">
        <v>215</v>
      </c>
      <c r="P19" s="20">
        <v>251</v>
      </c>
      <c r="Q19" s="63">
        <v>75.3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</v>
      </c>
      <c r="C23" s="102">
        <v>11.852</v>
      </c>
      <c r="D23" s="102"/>
      <c r="E23" s="102"/>
      <c r="F23" s="38">
        <v>7.405</v>
      </c>
      <c r="G23" s="13">
        <v>7.963</v>
      </c>
      <c r="H23" s="102">
        <v>7.823</v>
      </c>
      <c r="I23" s="102"/>
      <c r="J23" s="102"/>
      <c r="K23" s="10" t="s">
        <v>16</v>
      </c>
      <c r="L23" s="13">
        <v>29.305</v>
      </c>
      <c r="M23" s="13">
        <v>28.21</v>
      </c>
      <c r="N23" s="13">
        <v>34.19</v>
      </c>
      <c r="O23" s="102">
        <v>42.75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12</v>
      </c>
      <c r="D25" s="14">
        <v>35</v>
      </c>
      <c r="E25" s="15">
        <v>60</v>
      </c>
      <c r="F25" s="30">
        <v>480</v>
      </c>
      <c r="G25" s="14">
        <v>300</v>
      </c>
      <c r="H25" s="14">
        <v>10</v>
      </c>
      <c r="I25" s="14">
        <v>10</v>
      </c>
      <c r="J25" s="31">
        <v>10</v>
      </c>
      <c r="K25" s="10" t="s">
        <v>16</v>
      </c>
      <c r="L25" s="14">
        <v>40</v>
      </c>
      <c r="M25" s="14">
        <v>4500</v>
      </c>
      <c r="N25" s="14">
        <v>2400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>
        <v>53.3</v>
      </c>
      <c r="C26" s="59">
        <v>32.4</v>
      </c>
      <c r="D26" s="20">
        <v>34.2</v>
      </c>
      <c r="E26" s="21">
        <v>38.2</v>
      </c>
      <c r="F26" s="60">
        <v>79.2</v>
      </c>
      <c r="G26" s="19">
        <v>70.1</v>
      </c>
      <c r="H26" s="20">
        <v>24</v>
      </c>
      <c r="I26" s="40">
        <v>22.9</v>
      </c>
      <c r="J26" s="41">
        <v>22.8</v>
      </c>
      <c r="K26" s="17" t="s">
        <v>41</v>
      </c>
      <c r="L26" s="22">
        <v>43.7</v>
      </c>
      <c r="M26" s="19">
        <v>827</v>
      </c>
      <c r="N26" s="22">
        <v>239</v>
      </c>
      <c r="O26" s="20">
        <v>19.1</v>
      </c>
      <c r="P26" s="59">
        <v>19</v>
      </c>
      <c r="Q26" s="58">
        <v>18.7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14.99</v>
      </c>
      <c r="C30" s="13">
        <v>20.396</v>
      </c>
      <c r="D30" s="13">
        <v>23.9</v>
      </c>
      <c r="E30" s="106">
        <v>25.095</v>
      </c>
      <c r="F30" s="106"/>
      <c r="G30" s="38">
        <v>11.446</v>
      </c>
      <c r="H30" s="13">
        <v>14.309</v>
      </c>
      <c r="I30" s="13">
        <v>25.57</v>
      </c>
      <c r="J30" s="102">
        <v>33.03</v>
      </c>
      <c r="K30" s="102"/>
      <c r="L30" s="102"/>
      <c r="M30" s="38">
        <v>4.595</v>
      </c>
      <c r="N30" s="13">
        <v>6.13</v>
      </c>
      <c r="O30" s="102">
        <v>8.805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550</v>
      </c>
      <c r="D32" s="14">
        <v>10</v>
      </c>
      <c r="E32" s="14">
        <v>8</v>
      </c>
      <c r="F32" s="31">
        <v>8</v>
      </c>
      <c r="G32" s="30">
        <v>8</v>
      </c>
      <c r="H32" s="14">
        <v>1400</v>
      </c>
      <c r="I32" s="14">
        <v>4500</v>
      </c>
      <c r="J32" s="14">
        <v>12</v>
      </c>
      <c r="K32" s="14">
        <v>15</v>
      </c>
      <c r="L32" s="15">
        <v>18</v>
      </c>
      <c r="M32" s="30">
        <v>400</v>
      </c>
      <c r="N32" s="14">
        <v>130</v>
      </c>
      <c r="O32" s="14">
        <v>260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54.5</v>
      </c>
      <c r="C33" s="22">
        <v>116</v>
      </c>
      <c r="D33" s="22">
        <v>28</v>
      </c>
      <c r="E33" s="19">
        <v>26.2</v>
      </c>
      <c r="F33" s="55">
        <v>25</v>
      </c>
      <c r="G33" s="33">
        <v>40.7</v>
      </c>
      <c r="H33" s="19">
        <v>310</v>
      </c>
      <c r="I33" s="19">
        <v>645</v>
      </c>
      <c r="J33" s="19">
        <v>24.2</v>
      </c>
      <c r="K33" s="22">
        <v>24.4</v>
      </c>
      <c r="L33" s="48">
        <v>24.5</v>
      </c>
      <c r="M33" s="60">
        <v>105.9</v>
      </c>
      <c r="N33" s="19">
        <v>62.5</v>
      </c>
      <c r="O33" s="22">
        <v>78.4</v>
      </c>
      <c r="P33" s="22">
        <v>78.1</v>
      </c>
      <c r="Q33" s="48">
        <v>79.2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16.653</v>
      </c>
      <c r="E37" s="13">
        <v>17.116</v>
      </c>
      <c r="F37" s="13">
        <v>18.823</v>
      </c>
      <c r="G37" s="105">
        <v>29.995</v>
      </c>
      <c r="H37" s="105"/>
      <c r="I37" s="105"/>
      <c r="J37" s="102">
        <v>34.72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2700</v>
      </c>
      <c r="F39" s="14">
        <v>5000</v>
      </c>
      <c r="G39" s="14">
        <v>1800</v>
      </c>
      <c r="H39" s="14">
        <v>1900</v>
      </c>
      <c r="I39" s="14">
        <v>2000</v>
      </c>
      <c r="J39" s="14">
        <v>60</v>
      </c>
      <c r="K39" s="14">
        <v>50</v>
      </c>
      <c r="L39" s="15">
        <v>60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1123</v>
      </c>
      <c r="E40" s="19">
        <v>2520</v>
      </c>
      <c r="F40" s="19">
        <v>1730</v>
      </c>
      <c r="G40" s="19">
        <v>365</v>
      </c>
      <c r="H40" s="19">
        <v>420</v>
      </c>
      <c r="I40" s="19">
        <v>486</v>
      </c>
      <c r="J40" s="22">
        <v>41.9</v>
      </c>
      <c r="K40" s="22">
        <v>40.2</v>
      </c>
      <c r="L40" s="24">
        <v>42.1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17.905</v>
      </c>
      <c r="E44" s="13">
        <v>19.722</v>
      </c>
      <c r="F44" s="13">
        <v>19.761</v>
      </c>
      <c r="G44" s="102">
        <v>25.242</v>
      </c>
      <c r="H44" s="102"/>
      <c r="I44" s="102"/>
      <c r="J44" s="38">
        <v>5.415</v>
      </c>
      <c r="K44" s="13">
        <v>10.848</v>
      </c>
      <c r="L44" s="102">
        <v>18.525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8500</v>
      </c>
      <c r="E46" s="14">
        <v>8500</v>
      </c>
      <c r="F46" s="14">
        <v>3000</v>
      </c>
      <c r="G46" s="14">
        <v>2500</v>
      </c>
      <c r="H46" s="14">
        <v>2800</v>
      </c>
      <c r="I46" s="31">
        <v>3000</v>
      </c>
      <c r="J46" s="30">
        <v>8</v>
      </c>
      <c r="K46" s="31">
        <v>15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4150</v>
      </c>
      <c r="E47" s="19">
        <v>3960</v>
      </c>
      <c r="F47" s="19">
        <v>2120</v>
      </c>
      <c r="G47" s="19">
        <v>1630</v>
      </c>
      <c r="H47" s="19">
        <v>1687</v>
      </c>
      <c r="I47" s="46">
        <v>1725</v>
      </c>
      <c r="J47" s="33">
        <v>44.3</v>
      </c>
      <c r="K47" s="55">
        <v>43.8</v>
      </c>
      <c r="L47" s="22">
        <v>32.9</v>
      </c>
      <c r="M47" s="19">
        <v>32.4</v>
      </c>
      <c r="N47" s="48">
        <v>33.4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17.04</v>
      </c>
      <c r="D51" s="102"/>
      <c r="E51" s="102"/>
      <c r="F51" s="104"/>
      <c r="G51" s="104"/>
      <c r="H51" s="104"/>
      <c r="I51" s="102">
        <v>7.462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220</v>
      </c>
      <c r="D53" s="14">
        <v>480</v>
      </c>
      <c r="E53" s="15">
        <v>500</v>
      </c>
      <c r="F53" s="10" t="s">
        <v>16</v>
      </c>
      <c r="G53" s="30"/>
      <c r="H53" s="14"/>
      <c r="I53" s="14">
        <v>40</v>
      </c>
      <c r="J53" s="14">
        <v>40</v>
      </c>
      <c r="K53" s="15">
        <v>44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65.9</v>
      </c>
      <c r="D54" s="22">
        <v>103.7</v>
      </c>
      <c r="E54" s="48">
        <v>108.1</v>
      </c>
      <c r="F54" s="17" t="s">
        <v>41</v>
      </c>
      <c r="G54" s="64"/>
      <c r="H54" s="20"/>
      <c r="I54" s="20">
        <v>32.5</v>
      </c>
      <c r="J54" s="20">
        <v>31.6</v>
      </c>
      <c r="K54" s="58">
        <v>31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9"/>
  <sheetViews>
    <sheetView zoomScale="115" zoomScaleNormal="115" zoomScalePageLayoutView="0" workbookViewId="0" topLeftCell="A1">
      <selection activeCell="I39" sqref="I3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40672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17.035</v>
      </c>
      <c r="E9" s="102">
        <v>21.968</v>
      </c>
      <c r="F9" s="102"/>
      <c r="G9" s="102"/>
      <c r="H9" s="10" t="s">
        <v>16</v>
      </c>
      <c r="I9" s="11" t="s">
        <v>16</v>
      </c>
      <c r="J9" s="13">
        <v>13.59</v>
      </c>
      <c r="K9" s="102">
        <v>18.32</v>
      </c>
      <c r="L9" s="102"/>
      <c r="M9" s="102"/>
      <c r="N9" s="10" t="s">
        <v>16</v>
      </c>
      <c r="O9" s="13">
        <v>16.57</v>
      </c>
      <c r="P9" s="102">
        <v>24.86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650</v>
      </c>
      <c r="F11" s="14">
        <v>700</v>
      </c>
      <c r="G11" s="15">
        <v>600</v>
      </c>
      <c r="H11" s="10" t="s">
        <v>16</v>
      </c>
      <c r="I11" s="11" t="s">
        <v>16</v>
      </c>
      <c r="J11" s="14">
        <v>75</v>
      </c>
      <c r="K11" s="14">
        <v>370</v>
      </c>
      <c r="L11" s="14">
        <v>380</v>
      </c>
      <c r="M11" s="15">
        <v>390</v>
      </c>
      <c r="N11" s="10" t="s">
        <v>16</v>
      </c>
      <c r="O11" s="14">
        <v>65</v>
      </c>
      <c r="P11" s="14">
        <v>180</v>
      </c>
      <c r="Q11" s="14">
        <v>200</v>
      </c>
      <c r="R11" s="15">
        <v>200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90.5</v>
      </c>
      <c r="E12" s="59">
        <v>170.8</v>
      </c>
      <c r="F12" s="59">
        <v>197.3</v>
      </c>
      <c r="G12" s="21">
        <v>232</v>
      </c>
      <c r="H12" s="17" t="s">
        <v>41</v>
      </c>
      <c r="I12" s="18" t="s">
        <v>41</v>
      </c>
      <c r="J12" s="22">
        <v>64.8</v>
      </c>
      <c r="K12" s="59">
        <v>108.7</v>
      </c>
      <c r="L12" s="20">
        <v>109.4</v>
      </c>
      <c r="M12" s="21">
        <v>111.2</v>
      </c>
      <c r="N12" s="17" t="s">
        <v>41</v>
      </c>
      <c r="O12" s="19">
        <v>43.2</v>
      </c>
      <c r="P12" s="22">
        <v>57.6</v>
      </c>
      <c r="Q12" s="22">
        <v>59</v>
      </c>
      <c r="R12" s="24">
        <v>60.1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3.985</v>
      </c>
      <c r="C16" s="13">
        <v>9.905</v>
      </c>
      <c r="D16" s="11" t="s">
        <v>16</v>
      </c>
      <c r="E16" s="13">
        <v>22.17</v>
      </c>
      <c r="F16" s="102">
        <v>26.328</v>
      </c>
      <c r="G16" s="102"/>
      <c r="H16" s="102"/>
      <c r="I16" s="38">
        <v>8.13</v>
      </c>
      <c r="J16" s="13">
        <v>16.645</v>
      </c>
      <c r="K16" s="13">
        <v>20.25</v>
      </c>
      <c r="L16" s="102">
        <v>22.26</v>
      </c>
      <c r="M16" s="102"/>
      <c r="N16" s="102"/>
      <c r="O16" s="104">
        <v>20.12</v>
      </c>
      <c r="P16" s="104"/>
      <c r="Q16" s="43">
        <v>18.35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13</v>
      </c>
      <c r="D18" s="11" t="s">
        <v>16</v>
      </c>
      <c r="E18" s="14">
        <v>1300</v>
      </c>
      <c r="F18" s="14">
        <v>80</v>
      </c>
      <c r="G18" s="14">
        <v>85</v>
      </c>
      <c r="H18" s="15">
        <v>90</v>
      </c>
      <c r="I18" s="30">
        <v>8</v>
      </c>
      <c r="J18" s="14">
        <v>300</v>
      </c>
      <c r="K18" s="14">
        <v>1100</v>
      </c>
      <c r="L18" s="14">
        <v>10</v>
      </c>
      <c r="M18" s="14">
        <v>10</v>
      </c>
      <c r="N18" s="31">
        <v>10</v>
      </c>
      <c r="O18" s="30">
        <v>750</v>
      </c>
      <c r="P18" s="14">
        <v>800</v>
      </c>
      <c r="Q18" s="53">
        <v>125</v>
      </c>
      <c r="R18" s="3"/>
    </row>
    <row r="19" spans="1:18" ht="11.25" customHeight="1">
      <c r="A19" s="16" t="s">
        <v>40</v>
      </c>
      <c r="B19" s="22">
        <v>21.7</v>
      </c>
      <c r="C19" s="22">
        <v>38.5</v>
      </c>
      <c r="D19" s="18" t="s">
        <v>41</v>
      </c>
      <c r="E19" s="22">
        <v>151.2</v>
      </c>
      <c r="F19" s="59">
        <v>37.2</v>
      </c>
      <c r="G19" s="59">
        <v>36.5</v>
      </c>
      <c r="H19" s="21">
        <v>36.5</v>
      </c>
      <c r="I19" s="60">
        <v>45.4</v>
      </c>
      <c r="J19" s="22">
        <v>81.1</v>
      </c>
      <c r="K19" s="22">
        <v>123.4</v>
      </c>
      <c r="L19" s="20">
        <v>25.9</v>
      </c>
      <c r="M19" s="59">
        <v>26</v>
      </c>
      <c r="N19" s="41">
        <v>24.7</v>
      </c>
      <c r="O19" s="65">
        <v>214</v>
      </c>
      <c r="P19" s="20">
        <v>225</v>
      </c>
      <c r="Q19" s="63">
        <v>74.5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8.55</v>
      </c>
      <c r="C23" s="102">
        <v>11.89</v>
      </c>
      <c r="D23" s="102"/>
      <c r="E23" s="102"/>
      <c r="F23" s="38">
        <v>7.505</v>
      </c>
      <c r="G23" s="13">
        <v>8.03</v>
      </c>
      <c r="H23" s="102">
        <v>7.825</v>
      </c>
      <c r="I23" s="102"/>
      <c r="J23" s="102"/>
      <c r="K23" s="10" t="s">
        <v>16</v>
      </c>
      <c r="L23" s="13">
        <v>29.29</v>
      </c>
      <c r="M23" s="13">
        <v>27.54</v>
      </c>
      <c r="N23" s="13">
        <v>33.945</v>
      </c>
      <c r="O23" s="102">
        <v>42.725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15</v>
      </c>
      <c r="D25" s="14">
        <v>25</v>
      </c>
      <c r="E25" s="15">
        <v>30</v>
      </c>
      <c r="F25" s="30">
        <v>500</v>
      </c>
      <c r="G25" s="14">
        <v>650</v>
      </c>
      <c r="H25" s="14">
        <v>10</v>
      </c>
      <c r="I25" s="14">
        <v>10</v>
      </c>
      <c r="J25" s="31">
        <v>8</v>
      </c>
      <c r="K25" s="10" t="s">
        <v>16</v>
      </c>
      <c r="L25" s="14">
        <v>50</v>
      </c>
      <c r="M25" s="14">
        <v>3800</v>
      </c>
      <c r="N25" s="14">
        <v>1400</v>
      </c>
      <c r="O25" s="14">
        <v>8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60">
        <v>52.3</v>
      </c>
      <c r="C26" s="59">
        <v>34</v>
      </c>
      <c r="D26" s="20">
        <v>33.1</v>
      </c>
      <c r="E26" s="58">
        <v>33</v>
      </c>
      <c r="F26" s="60">
        <v>82.8</v>
      </c>
      <c r="G26" s="19">
        <v>94.4</v>
      </c>
      <c r="H26" s="59">
        <v>25</v>
      </c>
      <c r="I26" s="40">
        <v>25.3</v>
      </c>
      <c r="J26" s="41">
        <v>23.7</v>
      </c>
      <c r="K26" s="17" t="s">
        <v>41</v>
      </c>
      <c r="L26" s="22">
        <v>48.1</v>
      </c>
      <c r="M26" s="19">
        <v>527</v>
      </c>
      <c r="N26" s="22">
        <v>159.6</v>
      </c>
      <c r="O26" s="59">
        <v>22</v>
      </c>
      <c r="P26" s="59">
        <v>20.6</v>
      </c>
      <c r="Q26" s="58">
        <v>17.9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14.97</v>
      </c>
      <c r="C30" s="13">
        <v>20.395</v>
      </c>
      <c r="D30" s="13">
        <v>23.94</v>
      </c>
      <c r="E30" s="106">
        <v>25.085</v>
      </c>
      <c r="F30" s="106"/>
      <c r="G30" s="38">
        <v>11.53</v>
      </c>
      <c r="H30" s="13">
        <v>14.355</v>
      </c>
      <c r="I30" s="13">
        <v>25.14</v>
      </c>
      <c r="J30" s="102">
        <v>33.095</v>
      </c>
      <c r="K30" s="102"/>
      <c r="L30" s="102"/>
      <c r="M30" s="38">
        <v>5</v>
      </c>
      <c r="N30" s="13">
        <v>6.285</v>
      </c>
      <c r="O30" s="102">
        <v>8.83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480</v>
      </c>
      <c r="D32" s="14">
        <v>10</v>
      </c>
      <c r="E32" s="14">
        <v>8</v>
      </c>
      <c r="F32" s="31">
        <v>8</v>
      </c>
      <c r="G32" s="30">
        <v>5</v>
      </c>
      <c r="H32" s="14">
        <v>1400</v>
      </c>
      <c r="I32" s="14">
        <v>4000</v>
      </c>
      <c r="J32" s="14">
        <v>15</v>
      </c>
      <c r="K32" s="14">
        <v>15</v>
      </c>
      <c r="L32" s="15">
        <v>15</v>
      </c>
      <c r="M32" s="30">
        <v>380</v>
      </c>
      <c r="N32" s="14">
        <v>100</v>
      </c>
      <c r="O32" s="14">
        <v>280</v>
      </c>
      <c r="P32" s="14">
        <v>280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49.4</v>
      </c>
      <c r="C33" s="22">
        <v>113.4</v>
      </c>
      <c r="D33" s="22">
        <v>26.2</v>
      </c>
      <c r="E33" s="19">
        <v>26.3</v>
      </c>
      <c r="F33" s="55">
        <v>25.5</v>
      </c>
      <c r="G33" s="33">
        <v>42.2</v>
      </c>
      <c r="H33" s="19">
        <v>261</v>
      </c>
      <c r="I33" s="19">
        <v>593</v>
      </c>
      <c r="J33" s="19">
        <v>26.2</v>
      </c>
      <c r="K33" s="22">
        <v>24.5</v>
      </c>
      <c r="L33" s="48">
        <v>24.9</v>
      </c>
      <c r="M33" s="66" t="s">
        <v>790</v>
      </c>
      <c r="N33" s="19">
        <v>63.2</v>
      </c>
      <c r="O33" s="22">
        <v>74.1</v>
      </c>
      <c r="P33" s="22">
        <v>76.1</v>
      </c>
      <c r="Q33" s="48">
        <v>73.5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16.65</v>
      </c>
      <c r="E37" s="13">
        <v>17.2</v>
      </c>
      <c r="F37" s="13">
        <v>18.68</v>
      </c>
      <c r="G37" s="105">
        <v>29.75</v>
      </c>
      <c r="H37" s="105"/>
      <c r="I37" s="105"/>
      <c r="J37" s="102">
        <v>34.765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2300</v>
      </c>
      <c r="F39" s="14">
        <v>4300</v>
      </c>
      <c r="G39" s="14">
        <v>1900</v>
      </c>
      <c r="H39" s="14">
        <v>2300</v>
      </c>
      <c r="I39" s="14">
        <v>2400</v>
      </c>
      <c r="J39" s="14">
        <v>25</v>
      </c>
      <c r="K39" s="14">
        <v>15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1092</v>
      </c>
      <c r="E40" s="19">
        <v>1499</v>
      </c>
      <c r="F40" s="19">
        <v>2030</v>
      </c>
      <c r="G40" s="19">
        <v>417</v>
      </c>
      <c r="H40" s="19">
        <v>470</v>
      </c>
      <c r="I40" s="19">
        <v>534</v>
      </c>
      <c r="J40" s="22">
        <v>23.3</v>
      </c>
      <c r="K40" s="22">
        <v>18.8</v>
      </c>
      <c r="L40" s="24">
        <v>27.4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17.815</v>
      </c>
      <c r="E44" s="13">
        <v>19.58</v>
      </c>
      <c r="F44" s="13">
        <v>19.64</v>
      </c>
      <c r="G44" s="102">
        <v>25.15</v>
      </c>
      <c r="H44" s="102"/>
      <c r="I44" s="102"/>
      <c r="J44" s="38">
        <v>5.16</v>
      </c>
      <c r="K44" s="13">
        <v>10.965</v>
      </c>
      <c r="L44" s="102">
        <v>18.65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 t="s">
        <v>737</v>
      </c>
      <c r="F46" s="14">
        <v>4800</v>
      </c>
      <c r="G46" s="14">
        <v>3300</v>
      </c>
      <c r="H46" s="14">
        <v>4500</v>
      </c>
      <c r="I46" s="31">
        <v>4000</v>
      </c>
      <c r="J46" s="30">
        <v>10</v>
      </c>
      <c r="K46" s="31">
        <v>12</v>
      </c>
      <c r="L46" s="14">
        <v>12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4040</v>
      </c>
      <c r="E47" s="19">
        <v>4090</v>
      </c>
      <c r="F47" s="19">
        <v>2200</v>
      </c>
      <c r="G47" s="19">
        <v>1383</v>
      </c>
      <c r="H47" s="19">
        <v>1753</v>
      </c>
      <c r="I47" s="46">
        <v>1666</v>
      </c>
      <c r="J47" s="60">
        <v>44</v>
      </c>
      <c r="K47" s="55">
        <v>35</v>
      </c>
      <c r="L47" s="22">
        <v>30.8</v>
      </c>
      <c r="M47" s="19">
        <v>30.3</v>
      </c>
      <c r="N47" s="48">
        <v>30.8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17.08</v>
      </c>
      <c r="D51" s="102"/>
      <c r="E51" s="102"/>
      <c r="F51" s="104">
        <v>17.61</v>
      </c>
      <c r="G51" s="104"/>
      <c r="H51" s="104"/>
      <c r="I51" s="102">
        <v>7.505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480</v>
      </c>
      <c r="E53" s="15">
        <v>500</v>
      </c>
      <c r="F53" s="10" t="s">
        <v>16</v>
      </c>
      <c r="G53" s="30">
        <v>600</v>
      </c>
      <c r="H53" s="14">
        <v>600</v>
      </c>
      <c r="I53" s="14">
        <v>40</v>
      </c>
      <c r="J53" s="14">
        <v>42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82.9</v>
      </c>
      <c r="D54" s="22">
        <v>108.9</v>
      </c>
      <c r="E54" s="48">
        <v>117.9</v>
      </c>
      <c r="F54" s="17" t="s">
        <v>41</v>
      </c>
      <c r="G54" s="64">
        <v>129.5</v>
      </c>
      <c r="H54" s="20">
        <v>130.1</v>
      </c>
      <c r="I54" s="20">
        <v>31.5</v>
      </c>
      <c r="J54" s="20">
        <v>31.2</v>
      </c>
      <c r="K54" s="58">
        <v>31.8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79"/>
  <sheetViews>
    <sheetView zoomScale="115" zoomScaleNormal="115" zoomScalePageLayoutView="0" workbookViewId="0" topLeftCell="B1">
      <selection activeCell="S11" sqref="S1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40679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17.012</v>
      </c>
      <c r="E9" s="102">
        <v>21.805</v>
      </c>
      <c r="F9" s="102"/>
      <c r="G9" s="102"/>
      <c r="H9" s="10" t="s">
        <v>16</v>
      </c>
      <c r="I9" s="11" t="s">
        <v>16</v>
      </c>
      <c r="J9" s="13">
        <v>13.498</v>
      </c>
      <c r="K9" s="102">
        <v>18.316</v>
      </c>
      <c r="L9" s="102"/>
      <c r="M9" s="102"/>
      <c r="N9" s="10" t="s">
        <v>16</v>
      </c>
      <c r="O9" s="13">
        <v>16.657</v>
      </c>
      <c r="P9" s="102">
        <v>24.89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9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650</v>
      </c>
      <c r="F11" s="14">
        <v>700</v>
      </c>
      <c r="G11" s="15">
        <v>800</v>
      </c>
      <c r="H11" s="10" t="s">
        <v>16</v>
      </c>
      <c r="I11" s="11" t="s">
        <v>16</v>
      </c>
      <c r="J11" s="14">
        <v>75</v>
      </c>
      <c r="K11" s="14">
        <v>380</v>
      </c>
      <c r="L11" s="14">
        <v>380</v>
      </c>
      <c r="M11" s="15">
        <v>390</v>
      </c>
      <c r="N11" s="10" t="s">
        <v>16</v>
      </c>
      <c r="O11" s="14">
        <v>70</v>
      </c>
      <c r="P11" s="14">
        <v>150</v>
      </c>
      <c r="Q11" s="14">
        <v>380</v>
      </c>
      <c r="R11" s="12" t="s">
        <v>791</v>
      </c>
      <c r="S11" t="s">
        <v>792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87.8</v>
      </c>
      <c r="E12" s="59">
        <v>164.5</v>
      </c>
      <c r="F12" s="59">
        <v>184.9</v>
      </c>
      <c r="G12" s="21">
        <v>227</v>
      </c>
      <c r="H12" s="17" t="s">
        <v>41</v>
      </c>
      <c r="I12" s="18" t="s">
        <v>41</v>
      </c>
      <c r="J12" s="22">
        <v>59.4</v>
      </c>
      <c r="K12" s="59">
        <v>95.6</v>
      </c>
      <c r="L12" s="20">
        <v>95.8</v>
      </c>
      <c r="M12" s="21">
        <v>96.5</v>
      </c>
      <c r="N12" s="17" t="s">
        <v>41</v>
      </c>
      <c r="O12" s="19">
        <v>43.2</v>
      </c>
      <c r="P12" s="22">
        <v>57.6</v>
      </c>
      <c r="Q12" s="22">
        <v>59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3.528</v>
      </c>
      <c r="C16" s="13">
        <v>9.868</v>
      </c>
      <c r="D16" s="11" t="s">
        <v>16</v>
      </c>
      <c r="E16" s="13">
        <v>22.203</v>
      </c>
      <c r="F16" s="102">
        <v>26.22</v>
      </c>
      <c r="G16" s="102"/>
      <c r="H16" s="102"/>
      <c r="I16" s="38">
        <v>6.448</v>
      </c>
      <c r="J16" s="13">
        <v>16.568</v>
      </c>
      <c r="K16" s="13">
        <v>20.1822</v>
      </c>
      <c r="L16" s="102">
        <v>22.195</v>
      </c>
      <c r="M16" s="102"/>
      <c r="N16" s="102"/>
      <c r="O16" s="104">
        <v>20.12</v>
      </c>
      <c r="P16" s="104"/>
      <c r="Q16" s="43">
        <v>18.35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13</v>
      </c>
      <c r="D18" s="11" t="s">
        <v>16</v>
      </c>
      <c r="E18" s="14">
        <v>1400</v>
      </c>
      <c r="F18" s="14">
        <v>80</v>
      </c>
      <c r="G18" s="14">
        <v>70</v>
      </c>
      <c r="H18" s="15">
        <v>85</v>
      </c>
      <c r="I18" s="30">
        <v>10</v>
      </c>
      <c r="J18" s="14">
        <v>300</v>
      </c>
      <c r="K18" s="14">
        <v>1050</v>
      </c>
      <c r="L18" s="14">
        <v>10</v>
      </c>
      <c r="M18" s="14">
        <v>10</v>
      </c>
      <c r="N18" s="31">
        <v>10</v>
      </c>
      <c r="O18" s="30">
        <v>760</v>
      </c>
      <c r="P18" s="14">
        <v>820</v>
      </c>
      <c r="Q18" s="53">
        <v>110</v>
      </c>
      <c r="R18" s="3"/>
    </row>
    <row r="19" spans="1:18" ht="11.25" customHeight="1">
      <c r="A19" s="16" t="s">
        <v>40</v>
      </c>
      <c r="B19" s="22">
        <v>21.6</v>
      </c>
      <c r="C19" s="22">
        <v>36.7</v>
      </c>
      <c r="D19" s="18" t="s">
        <v>41</v>
      </c>
      <c r="E19" s="22">
        <v>130.2</v>
      </c>
      <c r="F19" s="59">
        <v>34.7</v>
      </c>
      <c r="G19" s="59">
        <v>33.9</v>
      </c>
      <c r="H19" s="21">
        <v>33.6</v>
      </c>
      <c r="I19" s="60">
        <v>40.7</v>
      </c>
      <c r="J19" s="22">
        <v>73.3</v>
      </c>
      <c r="K19" s="22">
        <v>129.3</v>
      </c>
      <c r="L19" s="20">
        <v>24.8</v>
      </c>
      <c r="M19" s="59">
        <v>24.1</v>
      </c>
      <c r="N19" s="41">
        <v>23.5</v>
      </c>
      <c r="O19" s="65">
        <v>180.1</v>
      </c>
      <c r="P19" s="20">
        <v>249</v>
      </c>
      <c r="Q19" s="63">
        <v>69.6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8.406</v>
      </c>
      <c r="C23" s="102">
        <v>11.8</v>
      </c>
      <c r="D23" s="102"/>
      <c r="E23" s="102"/>
      <c r="F23" s="38">
        <v>7.36</v>
      </c>
      <c r="G23" s="13">
        <v>8</v>
      </c>
      <c r="H23" s="102">
        <v>7.751</v>
      </c>
      <c r="I23" s="102"/>
      <c r="J23" s="102"/>
      <c r="K23" s="10" t="s">
        <v>16</v>
      </c>
      <c r="L23" s="13">
        <v>29.338</v>
      </c>
      <c r="M23" s="13">
        <v>26.52</v>
      </c>
      <c r="N23" s="13">
        <v>33.998</v>
      </c>
      <c r="O23" s="102">
        <v>40.682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15</v>
      </c>
      <c r="C25" s="14">
        <v>20</v>
      </c>
      <c r="D25" s="14">
        <v>40</v>
      </c>
      <c r="E25" s="15">
        <v>90</v>
      </c>
      <c r="F25" s="30">
        <v>500</v>
      </c>
      <c r="G25" s="14">
        <v>400</v>
      </c>
      <c r="H25" s="14">
        <v>8</v>
      </c>
      <c r="I25" s="14">
        <v>10</v>
      </c>
      <c r="J25" s="31">
        <v>10</v>
      </c>
      <c r="K25" s="10" t="s">
        <v>16</v>
      </c>
      <c r="L25" s="14">
        <v>35</v>
      </c>
      <c r="M25" s="14">
        <v>5000</v>
      </c>
      <c r="N25" s="14">
        <v>1800</v>
      </c>
      <c r="O25" s="14">
        <v>10</v>
      </c>
      <c r="P25" s="14">
        <v>7</v>
      </c>
      <c r="Q25" s="15">
        <v>8</v>
      </c>
      <c r="R25" s="3"/>
      <c r="AE25" s="39"/>
    </row>
    <row r="26" spans="1:31" ht="11.25" customHeight="1">
      <c r="A26" s="16" t="s">
        <v>40</v>
      </c>
      <c r="B26" s="60">
        <v>51.2</v>
      </c>
      <c r="C26" s="59">
        <v>34.2</v>
      </c>
      <c r="D26" s="20">
        <v>33.1</v>
      </c>
      <c r="E26" s="58">
        <v>45.4</v>
      </c>
      <c r="F26" s="60">
        <v>82.8</v>
      </c>
      <c r="G26" s="19">
        <v>94.4</v>
      </c>
      <c r="H26" s="59">
        <v>25</v>
      </c>
      <c r="I26" s="40">
        <v>25.3</v>
      </c>
      <c r="J26" s="41">
        <v>23.7</v>
      </c>
      <c r="K26" s="17" t="s">
        <v>41</v>
      </c>
      <c r="L26" s="22">
        <v>44.7</v>
      </c>
      <c r="M26" s="19">
        <v>999</v>
      </c>
      <c r="N26" s="22">
        <v>174.5</v>
      </c>
      <c r="O26" s="59">
        <v>19.5</v>
      </c>
      <c r="P26" s="59">
        <v>18.8</v>
      </c>
      <c r="Q26" s="58">
        <v>18.3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14.913</v>
      </c>
      <c r="C30" s="13">
        <v>20.319</v>
      </c>
      <c r="D30" s="13">
        <v>23.777</v>
      </c>
      <c r="E30" s="106">
        <v>24.994</v>
      </c>
      <c r="F30" s="106"/>
      <c r="G30" s="38">
        <v>11.515</v>
      </c>
      <c r="H30" s="13">
        <v>14.762</v>
      </c>
      <c r="I30" s="13">
        <v>25.155</v>
      </c>
      <c r="J30" s="102">
        <v>32.918</v>
      </c>
      <c r="K30" s="102"/>
      <c r="L30" s="102"/>
      <c r="M30" s="38">
        <v>4.418</v>
      </c>
      <c r="N30" s="13">
        <v>6.105</v>
      </c>
      <c r="O30" s="102">
        <v>8.775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150</v>
      </c>
      <c r="D32" s="14">
        <v>10</v>
      </c>
      <c r="E32" s="14">
        <v>8</v>
      </c>
      <c r="F32" s="31">
        <v>8</v>
      </c>
      <c r="G32" s="30">
        <v>5</v>
      </c>
      <c r="H32" s="14">
        <v>1400</v>
      </c>
      <c r="I32" s="14">
        <v>3800</v>
      </c>
      <c r="J32" s="14">
        <v>18</v>
      </c>
      <c r="K32" s="14">
        <v>18</v>
      </c>
      <c r="L32" s="15">
        <v>18</v>
      </c>
      <c r="M32" s="30">
        <v>220</v>
      </c>
      <c r="N32" s="14">
        <v>140</v>
      </c>
      <c r="O32" s="14">
        <v>250</v>
      </c>
      <c r="P32" s="14">
        <v>280</v>
      </c>
      <c r="Q32" s="15">
        <v>320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49.4</v>
      </c>
      <c r="C33" s="22">
        <v>113.4</v>
      </c>
      <c r="D33" s="22">
        <v>26.2</v>
      </c>
      <c r="E33" s="19">
        <v>26.3</v>
      </c>
      <c r="F33" s="55">
        <v>25.5</v>
      </c>
      <c r="G33" s="33">
        <v>43.1</v>
      </c>
      <c r="H33" s="19">
        <v>243</v>
      </c>
      <c r="I33" s="19">
        <v>473</v>
      </c>
      <c r="J33" s="19">
        <v>24.6</v>
      </c>
      <c r="K33" s="22">
        <v>25.1</v>
      </c>
      <c r="L33" s="48">
        <v>25.1</v>
      </c>
      <c r="M33" s="66">
        <v>71.1</v>
      </c>
      <c r="N33" s="19">
        <v>59.4</v>
      </c>
      <c r="O33" s="22">
        <v>72</v>
      </c>
      <c r="P33" s="22">
        <v>74.6</v>
      </c>
      <c r="Q33" s="48">
        <v>78.9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16.819</v>
      </c>
      <c r="E37" s="13">
        <v>17.3</v>
      </c>
      <c r="F37" s="13">
        <v>18.873</v>
      </c>
      <c r="G37" s="105">
        <v>29.755</v>
      </c>
      <c r="H37" s="105"/>
      <c r="I37" s="105"/>
      <c r="J37" s="102">
        <v>34.673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3000</v>
      </c>
      <c r="F39" s="14">
        <v>5000</v>
      </c>
      <c r="G39" s="14">
        <v>2300</v>
      </c>
      <c r="H39" s="14">
        <v>2000</v>
      </c>
      <c r="I39" s="14">
        <v>3000</v>
      </c>
      <c r="J39" s="14">
        <v>15</v>
      </c>
      <c r="K39" s="14">
        <v>10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1036</v>
      </c>
      <c r="E40" s="19">
        <v>1393</v>
      </c>
      <c r="F40" s="19">
        <v>1852</v>
      </c>
      <c r="G40" s="19">
        <v>368</v>
      </c>
      <c r="H40" s="19">
        <v>410</v>
      </c>
      <c r="I40" s="19">
        <v>552</v>
      </c>
      <c r="J40" s="22">
        <v>19.7</v>
      </c>
      <c r="K40" s="22">
        <v>17.3</v>
      </c>
      <c r="L40" s="22">
        <v>24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17.87</v>
      </c>
      <c r="E44" s="13">
        <v>19.859</v>
      </c>
      <c r="F44" s="13">
        <v>19.945</v>
      </c>
      <c r="G44" s="102">
        <v>25.212</v>
      </c>
      <c r="H44" s="102"/>
      <c r="I44" s="102"/>
      <c r="J44" s="38">
        <v>5.111</v>
      </c>
      <c r="K44" s="13">
        <v>10.966</v>
      </c>
      <c r="L44" s="102">
        <v>18.529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9000</v>
      </c>
      <c r="F46" s="14">
        <v>4300</v>
      </c>
      <c r="G46" s="14">
        <v>3300</v>
      </c>
      <c r="H46" s="14">
        <v>3500</v>
      </c>
      <c r="I46" s="31">
        <v>4000</v>
      </c>
      <c r="J46" s="30">
        <v>12</v>
      </c>
      <c r="K46" s="31">
        <v>10</v>
      </c>
      <c r="L46" s="14">
        <v>12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4030</v>
      </c>
      <c r="E47" s="19">
        <v>3910</v>
      </c>
      <c r="F47" s="19">
        <v>2100</v>
      </c>
      <c r="G47" s="19">
        <v>1373</v>
      </c>
      <c r="H47" s="19">
        <v>1502</v>
      </c>
      <c r="I47" s="46">
        <v>1743</v>
      </c>
      <c r="J47" s="60">
        <v>41.4</v>
      </c>
      <c r="K47" s="55">
        <v>33.9</v>
      </c>
      <c r="L47" s="22">
        <v>31.4</v>
      </c>
      <c r="M47" s="19">
        <v>30.4</v>
      </c>
      <c r="N47" s="48">
        <v>30.5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16.89</v>
      </c>
      <c r="D51" s="102"/>
      <c r="E51" s="102"/>
      <c r="F51" s="104">
        <v>17.528</v>
      </c>
      <c r="G51" s="104"/>
      <c r="H51" s="104"/>
      <c r="I51" s="102">
        <v>7.433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190</v>
      </c>
      <c r="D53" s="14">
        <v>380</v>
      </c>
      <c r="E53" s="15">
        <v>410</v>
      </c>
      <c r="F53" s="10" t="s">
        <v>16</v>
      </c>
      <c r="G53" s="30">
        <v>480</v>
      </c>
      <c r="H53" s="14">
        <v>400</v>
      </c>
      <c r="I53" s="14">
        <v>40</v>
      </c>
      <c r="J53" s="14">
        <v>45</v>
      </c>
      <c r="K53" s="15">
        <v>42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55.1</v>
      </c>
      <c r="D54" s="22">
        <v>94.3</v>
      </c>
      <c r="E54" s="48">
        <v>107.3</v>
      </c>
      <c r="F54" s="17" t="s">
        <v>41</v>
      </c>
      <c r="G54" s="64">
        <v>102.6</v>
      </c>
      <c r="H54" s="20">
        <v>100.2</v>
      </c>
      <c r="I54" s="20">
        <v>27.6</v>
      </c>
      <c r="J54" s="20">
        <v>27.3</v>
      </c>
      <c r="K54" s="58">
        <v>27.6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2" sqref="A2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40554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201</v>
      </c>
      <c r="E9" s="94" t="s">
        <v>202</v>
      </c>
      <c r="F9" s="94"/>
      <c r="G9" s="94"/>
      <c r="H9" s="10" t="s">
        <v>16</v>
      </c>
      <c r="I9" s="11" t="s">
        <v>16</v>
      </c>
      <c r="J9" s="11" t="s">
        <v>203</v>
      </c>
      <c r="K9" s="94" t="s">
        <v>204</v>
      </c>
      <c r="L9" s="94"/>
      <c r="M9" s="94"/>
      <c r="N9" s="10" t="s">
        <v>16</v>
      </c>
      <c r="O9" s="13" t="s">
        <v>205</v>
      </c>
      <c r="P9" s="94" t="s">
        <v>206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800</v>
      </c>
      <c r="F11" s="14">
        <v>800</v>
      </c>
      <c r="G11" s="15">
        <v>900</v>
      </c>
      <c r="H11" s="10" t="s">
        <v>16</v>
      </c>
      <c r="I11" s="11" t="s">
        <v>16</v>
      </c>
      <c r="J11" s="14">
        <v>90</v>
      </c>
      <c r="K11" s="14">
        <v>380</v>
      </c>
      <c r="L11" s="14">
        <v>380</v>
      </c>
      <c r="M11" s="15">
        <v>400</v>
      </c>
      <c r="N11" s="10" t="s">
        <v>16</v>
      </c>
      <c r="O11" s="14">
        <v>10</v>
      </c>
      <c r="P11" s="14">
        <v>180</v>
      </c>
      <c r="Q11" s="14">
        <v>200</v>
      </c>
      <c r="R11" s="15">
        <v>200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75.2</v>
      </c>
      <c r="E12" s="20">
        <v>229</v>
      </c>
      <c r="F12" s="20">
        <v>240</v>
      </c>
      <c r="G12" s="21">
        <v>266</v>
      </c>
      <c r="H12" s="17" t="s">
        <v>41</v>
      </c>
      <c r="I12" s="18" t="s">
        <v>41</v>
      </c>
      <c r="J12" s="22">
        <v>63.3</v>
      </c>
      <c r="K12" s="20">
        <v>120.4</v>
      </c>
      <c r="L12" s="20">
        <v>121.1</v>
      </c>
      <c r="M12" s="21">
        <v>123.4</v>
      </c>
      <c r="N12" s="17" t="s">
        <v>41</v>
      </c>
      <c r="O12" s="19">
        <v>28.2</v>
      </c>
      <c r="P12" s="19">
        <v>58.7</v>
      </c>
      <c r="Q12" s="23">
        <v>60.1</v>
      </c>
      <c r="R12" s="24">
        <v>60.6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207</v>
      </c>
      <c r="C16" s="11" t="s">
        <v>208</v>
      </c>
      <c r="D16" s="11"/>
      <c r="E16" s="11" t="s">
        <v>209</v>
      </c>
      <c r="F16" s="94" t="s">
        <v>210</v>
      </c>
      <c r="G16" s="94"/>
      <c r="H16" s="94"/>
      <c r="I16" s="10" t="s">
        <v>211</v>
      </c>
      <c r="J16" s="11" t="s">
        <v>212</v>
      </c>
      <c r="K16" s="11" t="s">
        <v>213</v>
      </c>
      <c r="L16" s="97" t="s">
        <v>214</v>
      </c>
      <c r="M16" s="97"/>
      <c r="N16" s="97"/>
      <c r="O16" s="95" t="s">
        <v>215</v>
      </c>
      <c r="P16" s="95"/>
      <c r="Q16" s="12" t="s">
        <v>216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5</v>
      </c>
      <c r="C18" s="14">
        <v>15</v>
      </c>
      <c r="D18" s="11"/>
      <c r="E18" s="14">
        <v>1000</v>
      </c>
      <c r="F18" s="14">
        <v>5</v>
      </c>
      <c r="G18" s="14">
        <v>7</v>
      </c>
      <c r="H18" s="15">
        <v>7</v>
      </c>
      <c r="I18" s="30">
        <v>7</v>
      </c>
      <c r="J18" s="14">
        <v>250</v>
      </c>
      <c r="K18" s="14">
        <v>500</v>
      </c>
      <c r="L18" s="14">
        <v>7</v>
      </c>
      <c r="M18" s="14">
        <v>7</v>
      </c>
      <c r="N18" s="31">
        <v>7</v>
      </c>
      <c r="O18" s="30">
        <v>850</v>
      </c>
      <c r="P18" s="14">
        <v>900</v>
      </c>
      <c r="Q18" s="32">
        <v>150</v>
      </c>
      <c r="R18" s="3"/>
    </row>
    <row r="19" spans="1:18" ht="11.25" customHeight="1">
      <c r="A19" s="16" t="s">
        <v>40</v>
      </c>
      <c r="B19" s="17">
        <v>24.7</v>
      </c>
      <c r="C19" s="19">
        <v>38.8</v>
      </c>
      <c r="D19" s="18"/>
      <c r="E19" s="19">
        <v>129.4</v>
      </c>
      <c r="F19" s="20">
        <v>19.1</v>
      </c>
      <c r="G19" s="20">
        <v>19.1</v>
      </c>
      <c r="H19" s="21">
        <v>19.2</v>
      </c>
      <c r="I19" s="33">
        <v>51.4</v>
      </c>
      <c r="J19" s="19">
        <v>85.6</v>
      </c>
      <c r="K19" s="19">
        <v>84.4</v>
      </c>
      <c r="L19" s="20">
        <v>23.9</v>
      </c>
      <c r="M19" s="20">
        <v>23.8</v>
      </c>
      <c r="N19" s="34">
        <v>24.2</v>
      </c>
      <c r="O19" s="35">
        <v>244</v>
      </c>
      <c r="P19" s="20">
        <v>252</v>
      </c>
      <c r="Q19" s="36">
        <v>73.5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217</v>
      </c>
      <c r="C23" s="94" t="s">
        <v>218</v>
      </c>
      <c r="D23" s="94"/>
      <c r="E23" s="94"/>
      <c r="F23" s="10" t="s">
        <v>219</v>
      </c>
      <c r="G23" s="11" t="s">
        <v>220</v>
      </c>
      <c r="H23" s="97" t="s">
        <v>221</v>
      </c>
      <c r="I23" s="97"/>
      <c r="J23" s="97"/>
      <c r="K23" s="10" t="s">
        <v>16</v>
      </c>
      <c r="L23" s="11" t="s">
        <v>222</v>
      </c>
      <c r="M23" s="11" t="s">
        <v>223</v>
      </c>
      <c r="N23" s="11" t="s">
        <v>224</v>
      </c>
      <c r="O23" s="94" t="s">
        <v>225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50</v>
      </c>
      <c r="D25" s="14">
        <v>50</v>
      </c>
      <c r="E25" s="15">
        <v>45</v>
      </c>
      <c r="F25" s="30">
        <v>130</v>
      </c>
      <c r="G25" s="14">
        <v>75</v>
      </c>
      <c r="H25" s="14">
        <v>15</v>
      </c>
      <c r="I25" s="14">
        <v>15</v>
      </c>
      <c r="J25" s="31">
        <v>18</v>
      </c>
      <c r="K25" s="10" t="s">
        <v>16</v>
      </c>
      <c r="L25" s="14">
        <v>20</v>
      </c>
      <c r="M25" s="14">
        <v>5500</v>
      </c>
      <c r="N25" s="14">
        <v>1400</v>
      </c>
      <c r="O25" s="14">
        <v>5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33">
        <v>52.2</v>
      </c>
      <c r="C26" s="20">
        <v>35.5</v>
      </c>
      <c r="D26" s="20">
        <v>35.7</v>
      </c>
      <c r="E26" s="21">
        <v>34.3</v>
      </c>
      <c r="F26" s="33">
        <v>41.3</v>
      </c>
      <c r="G26" s="19">
        <v>31.5</v>
      </c>
      <c r="H26" s="20">
        <v>24.4</v>
      </c>
      <c r="I26" s="40">
        <v>24.5</v>
      </c>
      <c r="J26" s="41">
        <v>25.1</v>
      </c>
      <c r="K26" s="17" t="s">
        <v>41</v>
      </c>
      <c r="L26" s="19">
        <v>41.6</v>
      </c>
      <c r="M26" s="19">
        <v>804</v>
      </c>
      <c r="N26" s="19">
        <v>223</v>
      </c>
      <c r="O26" s="20">
        <v>17.5</v>
      </c>
      <c r="P26" s="20">
        <v>17.6</v>
      </c>
      <c r="Q26" s="21">
        <v>17.6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226</v>
      </c>
      <c r="C30" s="11" t="s">
        <v>227</v>
      </c>
      <c r="D30" s="11" t="s">
        <v>228</v>
      </c>
      <c r="E30" s="97" t="s">
        <v>229</v>
      </c>
      <c r="F30" s="97"/>
      <c r="G30" s="10" t="s">
        <v>230</v>
      </c>
      <c r="H30" s="13" t="s">
        <v>231</v>
      </c>
      <c r="I30" s="11" t="s">
        <v>232</v>
      </c>
      <c r="J30" s="102" t="s">
        <v>233</v>
      </c>
      <c r="K30" s="102"/>
      <c r="L30" s="102"/>
      <c r="M30" s="38" t="s">
        <v>234</v>
      </c>
      <c r="N30" s="11" t="s">
        <v>235</v>
      </c>
      <c r="O30" s="94" t="s">
        <v>236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15</v>
      </c>
      <c r="D32" s="14">
        <v>10</v>
      </c>
      <c r="E32" s="14">
        <v>10</v>
      </c>
      <c r="F32" s="31">
        <v>10</v>
      </c>
      <c r="G32" s="30">
        <v>10</v>
      </c>
      <c r="H32" s="14">
        <v>1200</v>
      </c>
      <c r="I32" s="14">
        <v>2500</v>
      </c>
      <c r="J32" s="14">
        <v>20</v>
      </c>
      <c r="K32" s="14">
        <v>20</v>
      </c>
      <c r="L32" s="15">
        <v>20</v>
      </c>
      <c r="M32" s="30">
        <v>20</v>
      </c>
      <c r="N32" s="14">
        <v>110</v>
      </c>
      <c r="O32" s="14">
        <v>260</v>
      </c>
      <c r="P32" s="14">
        <v>260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47.7</v>
      </c>
      <c r="C33" s="19">
        <v>43.6</v>
      </c>
      <c r="D33" s="19">
        <v>26.3</v>
      </c>
      <c r="E33" s="19">
        <v>23.3</v>
      </c>
      <c r="F33" s="46">
        <v>23.6</v>
      </c>
      <c r="G33" s="33">
        <v>42.3</v>
      </c>
      <c r="H33" s="19">
        <v>286</v>
      </c>
      <c r="I33" s="19">
        <v>413</v>
      </c>
      <c r="J33" s="19">
        <v>26.1</v>
      </c>
      <c r="K33" s="23">
        <v>26.1</v>
      </c>
      <c r="L33" s="24">
        <v>25.8</v>
      </c>
      <c r="M33" s="33">
        <v>39.3</v>
      </c>
      <c r="N33" s="19">
        <v>53.4</v>
      </c>
      <c r="O33" s="19">
        <v>73.1</v>
      </c>
      <c r="P33" s="19">
        <v>73.3</v>
      </c>
      <c r="Q33" s="24">
        <v>74.5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237</v>
      </c>
      <c r="E37" s="11" t="s">
        <v>238</v>
      </c>
      <c r="F37" s="11" t="s">
        <v>239</v>
      </c>
      <c r="G37" s="100" t="s">
        <v>240</v>
      </c>
      <c r="H37" s="100"/>
      <c r="I37" s="100"/>
      <c r="J37" s="94" t="s">
        <v>241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4500</v>
      </c>
      <c r="F39" s="14">
        <v>5500</v>
      </c>
      <c r="G39" s="14">
        <v>2500</v>
      </c>
      <c r="H39" s="14">
        <v>3000</v>
      </c>
      <c r="I39" s="14">
        <v>3200</v>
      </c>
      <c r="J39" s="14">
        <v>10</v>
      </c>
      <c r="K39" s="14">
        <v>10</v>
      </c>
      <c r="L39" s="15">
        <v>12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1121</v>
      </c>
      <c r="E40" s="19">
        <v>1793</v>
      </c>
      <c r="F40" s="19">
        <v>2180</v>
      </c>
      <c r="G40" s="19">
        <v>546</v>
      </c>
      <c r="H40" s="19">
        <v>603</v>
      </c>
      <c r="I40" s="19">
        <v>621</v>
      </c>
      <c r="J40" s="22">
        <v>18.2</v>
      </c>
      <c r="K40" s="22">
        <v>18.6</v>
      </c>
      <c r="L40" s="24">
        <v>19.1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242</v>
      </c>
      <c r="E44" s="11" t="s">
        <v>243</v>
      </c>
      <c r="F44" s="13" t="s">
        <v>244</v>
      </c>
      <c r="G44" s="97" t="s">
        <v>245</v>
      </c>
      <c r="H44" s="97"/>
      <c r="I44" s="97"/>
      <c r="J44" s="38" t="s">
        <v>246</v>
      </c>
      <c r="K44" s="11" t="s">
        <v>247</v>
      </c>
      <c r="L44" s="94" t="s">
        <v>248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4000</v>
      </c>
      <c r="G46" s="14">
        <v>3000</v>
      </c>
      <c r="H46" s="14">
        <v>3500</v>
      </c>
      <c r="I46" s="31">
        <v>4000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3250</v>
      </c>
      <c r="E47" s="19">
        <v>3360</v>
      </c>
      <c r="F47" s="19">
        <v>2080</v>
      </c>
      <c r="G47" s="19">
        <v>1145</v>
      </c>
      <c r="H47" s="19">
        <v>1342</v>
      </c>
      <c r="I47" s="46">
        <v>1677</v>
      </c>
      <c r="J47" s="33">
        <v>37.3</v>
      </c>
      <c r="K47" s="46">
        <v>34.7</v>
      </c>
      <c r="L47" s="19">
        <v>30.6</v>
      </c>
      <c r="M47" s="19">
        <v>31.2</v>
      </c>
      <c r="N47" s="48">
        <v>31.4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249</v>
      </c>
      <c r="C51" s="94" t="s">
        <v>250</v>
      </c>
      <c r="D51" s="94"/>
      <c r="E51" s="94"/>
      <c r="F51" s="95" t="s">
        <v>251</v>
      </c>
      <c r="G51" s="95"/>
      <c r="H51" s="95"/>
      <c r="I51" s="94" t="s">
        <v>252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>
        <v>140</v>
      </c>
      <c r="C53" s="14">
        <v>300</v>
      </c>
      <c r="D53" s="14">
        <v>300</v>
      </c>
      <c r="E53" s="15">
        <v>250</v>
      </c>
      <c r="F53" s="11">
        <v>520</v>
      </c>
      <c r="G53" s="14">
        <v>520</v>
      </c>
      <c r="H53" s="14">
        <v>520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>
        <v>67.4</v>
      </c>
      <c r="C54" s="19">
        <v>111.4</v>
      </c>
      <c r="D54" s="19">
        <v>111.7</v>
      </c>
      <c r="E54" s="24">
        <v>93.7</v>
      </c>
      <c r="F54" s="18">
        <v>129.3</v>
      </c>
      <c r="G54" s="20">
        <v>130.4</v>
      </c>
      <c r="H54" s="20">
        <v>130.8</v>
      </c>
      <c r="I54" s="20">
        <v>24.5</v>
      </c>
      <c r="J54" s="20">
        <v>26.1</v>
      </c>
      <c r="K54" s="21">
        <v>26.7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79"/>
  <sheetViews>
    <sheetView zoomScale="115" zoomScaleNormal="115" zoomScalePageLayoutView="0" workbookViewId="0" topLeftCell="A1">
      <selection activeCell="C47" sqref="C4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40686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16.95</v>
      </c>
      <c r="E9" s="102">
        <v>21.78</v>
      </c>
      <c r="F9" s="102"/>
      <c r="G9" s="102"/>
      <c r="H9" s="10" t="s">
        <v>16</v>
      </c>
      <c r="I9" s="11" t="s">
        <v>16</v>
      </c>
      <c r="J9" s="13">
        <v>13.56</v>
      </c>
      <c r="K9" s="102">
        <v>18.28</v>
      </c>
      <c r="L9" s="102"/>
      <c r="M9" s="102"/>
      <c r="N9" s="10" t="s">
        <v>16</v>
      </c>
      <c r="O9" s="13">
        <v>16.66</v>
      </c>
      <c r="P9" s="102">
        <v>24.885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9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700</v>
      </c>
      <c r="F11" s="14">
        <v>750</v>
      </c>
      <c r="G11" s="15">
        <v>700</v>
      </c>
      <c r="H11" s="10" t="s">
        <v>16</v>
      </c>
      <c r="I11" s="11" t="s">
        <v>16</v>
      </c>
      <c r="J11" s="14">
        <v>85</v>
      </c>
      <c r="K11" s="14">
        <v>350</v>
      </c>
      <c r="L11" s="14">
        <v>380</v>
      </c>
      <c r="M11" s="15">
        <v>380</v>
      </c>
      <c r="N11" s="10" t="s">
        <v>16</v>
      </c>
      <c r="O11" s="14">
        <v>65</v>
      </c>
      <c r="P11" s="14">
        <v>150</v>
      </c>
      <c r="Q11" s="14">
        <v>150</v>
      </c>
      <c r="R11" s="12" t="s">
        <v>791</v>
      </c>
      <c r="S11" t="s">
        <v>793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85.4</v>
      </c>
      <c r="E12" s="59">
        <v>166.8</v>
      </c>
      <c r="F12" s="59">
        <v>185</v>
      </c>
      <c r="G12" s="21">
        <v>196</v>
      </c>
      <c r="H12" s="17" t="s">
        <v>41</v>
      </c>
      <c r="I12" s="18" t="s">
        <v>41</v>
      </c>
      <c r="J12" s="22">
        <v>56.4</v>
      </c>
      <c r="K12" s="59">
        <v>89.4</v>
      </c>
      <c r="L12" s="20">
        <v>90.9</v>
      </c>
      <c r="M12" s="21">
        <v>90.4</v>
      </c>
      <c r="N12" s="17" t="s">
        <v>41</v>
      </c>
      <c r="O12" s="22">
        <v>36</v>
      </c>
      <c r="P12" s="22">
        <v>44</v>
      </c>
      <c r="Q12" s="22">
        <v>43.4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3.9</v>
      </c>
      <c r="C16" s="13">
        <v>9.87</v>
      </c>
      <c r="D16" s="11" t="s">
        <v>16</v>
      </c>
      <c r="E16" s="13">
        <v>22.195</v>
      </c>
      <c r="F16" s="102">
        <v>26.18</v>
      </c>
      <c r="G16" s="102"/>
      <c r="H16" s="102"/>
      <c r="I16" s="38">
        <v>7.64</v>
      </c>
      <c r="J16" s="13">
        <v>16.515</v>
      </c>
      <c r="K16" s="13">
        <v>20.195</v>
      </c>
      <c r="L16" s="102">
        <v>22.18</v>
      </c>
      <c r="M16" s="102"/>
      <c r="N16" s="102"/>
      <c r="O16" s="104">
        <v>19.825</v>
      </c>
      <c r="P16" s="104"/>
      <c r="Q16" s="43">
        <v>17.955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1400</v>
      </c>
      <c r="F18" s="14">
        <v>65</v>
      </c>
      <c r="G18" s="14">
        <v>60</v>
      </c>
      <c r="H18" s="15">
        <v>55</v>
      </c>
      <c r="I18" s="30">
        <v>7</v>
      </c>
      <c r="J18" s="14">
        <v>300</v>
      </c>
      <c r="K18" s="14">
        <v>1000</v>
      </c>
      <c r="L18" s="14">
        <v>7</v>
      </c>
      <c r="M18" s="14">
        <v>5</v>
      </c>
      <c r="N18" s="31">
        <v>7</v>
      </c>
      <c r="O18" s="30">
        <v>750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22">
        <v>23.5</v>
      </c>
      <c r="C19" s="22">
        <v>35.5</v>
      </c>
      <c r="D19" s="18" t="s">
        <v>41</v>
      </c>
      <c r="E19" s="22">
        <v>121.7</v>
      </c>
      <c r="F19" s="59">
        <v>29.3</v>
      </c>
      <c r="G19" s="59">
        <v>28.4</v>
      </c>
      <c r="H19" s="58">
        <v>28</v>
      </c>
      <c r="I19" s="60">
        <v>44.1</v>
      </c>
      <c r="J19" s="22">
        <v>70.6</v>
      </c>
      <c r="K19" s="22">
        <v>108.9</v>
      </c>
      <c r="L19" s="20">
        <v>22.2</v>
      </c>
      <c r="M19" s="59">
        <v>22</v>
      </c>
      <c r="N19" s="41">
        <v>21.8</v>
      </c>
      <c r="O19" s="62">
        <v>181.1</v>
      </c>
      <c r="P19" s="20">
        <v>221</v>
      </c>
      <c r="Q19" s="63">
        <v>62.4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8.505</v>
      </c>
      <c r="C23" s="102">
        <v>11.77</v>
      </c>
      <c r="D23" s="102"/>
      <c r="E23" s="102"/>
      <c r="F23" s="38">
        <v>7.45</v>
      </c>
      <c r="G23" s="13">
        <v>8</v>
      </c>
      <c r="H23" s="102">
        <v>7.775</v>
      </c>
      <c r="I23" s="102"/>
      <c r="J23" s="102"/>
      <c r="K23" s="10" t="s">
        <v>16</v>
      </c>
      <c r="L23" s="13">
        <v>29.39</v>
      </c>
      <c r="M23" s="13">
        <v>27.635</v>
      </c>
      <c r="N23" s="13">
        <v>34.025</v>
      </c>
      <c r="O23" s="102">
        <v>42.68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18</v>
      </c>
      <c r="D25" s="14">
        <v>25</v>
      </c>
      <c r="E25" s="15">
        <v>40</v>
      </c>
      <c r="F25" s="30">
        <v>550</v>
      </c>
      <c r="G25" s="14">
        <v>750</v>
      </c>
      <c r="H25" s="14">
        <v>10</v>
      </c>
      <c r="I25" s="14">
        <v>10</v>
      </c>
      <c r="J25" s="31">
        <v>20</v>
      </c>
      <c r="K25" s="10" t="s">
        <v>16</v>
      </c>
      <c r="L25" s="14">
        <v>65</v>
      </c>
      <c r="M25" s="14">
        <v>4500</v>
      </c>
      <c r="N25" s="14">
        <v>2000</v>
      </c>
      <c r="O25" s="14">
        <v>5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60">
        <v>50.2</v>
      </c>
      <c r="C26" s="59">
        <v>31.4</v>
      </c>
      <c r="D26" s="59">
        <v>32</v>
      </c>
      <c r="E26" s="58">
        <v>32.4</v>
      </c>
      <c r="F26" s="60">
        <v>89</v>
      </c>
      <c r="G26" s="19">
        <v>105.5</v>
      </c>
      <c r="H26" s="59">
        <v>24.3</v>
      </c>
      <c r="I26" s="59">
        <v>23</v>
      </c>
      <c r="J26" s="41">
        <v>33.2</v>
      </c>
      <c r="K26" s="17" t="s">
        <v>41</v>
      </c>
      <c r="L26" s="22">
        <v>57.5</v>
      </c>
      <c r="M26" s="19">
        <v>610</v>
      </c>
      <c r="N26" s="22">
        <v>183</v>
      </c>
      <c r="O26" s="59">
        <v>20.3</v>
      </c>
      <c r="P26" s="59">
        <v>18.7</v>
      </c>
      <c r="Q26" s="58">
        <v>18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</v>
      </c>
      <c r="C30" s="13">
        <v>20.305</v>
      </c>
      <c r="D30" s="13">
        <v>23.9</v>
      </c>
      <c r="E30" s="106">
        <v>25.02</v>
      </c>
      <c r="F30" s="106"/>
      <c r="G30" s="38">
        <v>11.52</v>
      </c>
      <c r="H30" s="13">
        <v>14.315</v>
      </c>
      <c r="I30" s="13">
        <v>25.165</v>
      </c>
      <c r="J30" s="102">
        <v>32.91</v>
      </c>
      <c r="K30" s="102"/>
      <c r="L30" s="102"/>
      <c r="M30" s="38">
        <v>4.88</v>
      </c>
      <c r="N30" s="13">
        <v>6.2</v>
      </c>
      <c r="O30" s="102">
        <v>8.735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180</v>
      </c>
      <c r="D32" s="14">
        <v>10</v>
      </c>
      <c r="E32" s="14">
        <v>7</v>
      </c>
      <c r="F32" s="31">
        <v>7</v>
      </c>
      <c r="G32" s="30">
        <v>5</v>
      </c>
      <c r="H32" s="14">
        <v>1400</v>
      </c>
      <c r="I32" s="14">
        <v>4000</v>
      </c>
      <c r="J32" s="14">
        <v>17</v>
      </c>
      <c r="K32" s="14">
        <v>18</v>
      </c>
      <c r="L32" s="15">
        <v>15</v>
      </c>
      <c r="M32" s="30">
        <v>160</v>
      </c>
      <c r="N32" s="14">
        <v>140</v>
      </c>
      <c r="O32" s="14">
        <v>300</v>
      </c>
      <c r="P32" s="14">
        <v>270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47.4</v>
      </c>
      <c r="C33" s="22">
        <v>76.9</v>
      </c>
      <c r="D33" s="22">
        <v>25.2</v>
      </c>
      <c r="E33" s="19">
        <v>24.3</v>
      </c>
      <c r="F33" s="55">
        <v>24.4</v>
      </c>
      <c r="G33" s="33">
        <v>41.5</v>
      </c>
      <c r="H33" s="19">
        <v>273</v>
      </c>
      <c r="I33" s="19">
        <v>574</v>
      </c>
      <c r="J33" s="19">
        <v>24.9</v>
      </c>
      <c r="K33" s="22">
        <v>24.6</v>
      </c>
      <c r="L33" s="48">
        <v>25</v>
      </c>
      <c r="M33" s="66">
        <v>69.4</v>
      </c>
      <c r="N33" s="19">
        <v>57.1</v>
      </c>
      <c r="O33" s="22">
        <v>69.1</v>
      </c>
      <c r="P33" s="22">
        <v>70.5</v>
      </c>
      <c r="Q33" s="48">
        <v>72.6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16.725</v>
      </c>
      <c r="E37" s="13">
        <v>17.285</v>
      </c>
      <c r="F37" s="13">
        <v>18.84</v>
      </c>
      <c r="G37" s="105">
        <v>29.9</v>
      </c>
      <c r="H37" s="105"/>
      <c r="I37" s="105"/>
      <c r="J37" s="102">
        <v>34.675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2200</v>
      </c>
      <c r="F39" s="14">
        <v>5000</v>
      </c>
      <c r="G39" s="14">
        <v>2200</v>
      </c>
      <c r="H39" s="14">
        <v>2800</v>
      </c>
      <c r="I39" s="14">
        <v>2500</v>
      </c>
      <c r="J39" s="14">
        <v>20</v>
      </c>
      <c r="K39" s="14">
        <v>15</v>
      </c>
      <c r="L39" s="15">
        <v>12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1014</v>
      </c>
      <c r="E40" s="19">
        <v>1502</v>
      </c>
      <c r="F40" s="19">
        <v>1850</v>
      </c>
      <c r="G40" s="19">
        <v>394</v>
      </c>
      <c r="H40" s="19">
        <v>482</v>
      </c>
      <c r="I40" s="19">
        <v>537</v>
      </c>
      <c r="J40" s="22">
        <v>19.2</v>
      </c>
      <c r="K40" s="22">
        <v>17.2</v>
      </c>
      <c r="L40" s="22">
        <v>17.1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17.96</v>
      </c>
      <c r="E44" s="13">
        <v>19.66</v>
      </c>
      <c r="F44" s="13">
        <v>19.76</v>
      </c>
      <c r="G44" s="102">
        <v>25.28</v>
      </c>
      <c r="H44" s="102"/>
      <c r="I44" s="102"/>
      <c r="J44" s="38">
        <v>5.15</v>
      </c>
      <c r="K44" s="13">
        <v>10.96</v>
      </c>
      <c r="L44" s="102">
        <v>18.565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9000</v>
      </c>
      <c r="F46" s="14">
        <v>4200</v>
      </c>
      <c r="G46" s="14">
        <v>3500</v>
      </c>
      <c r="H46" s="14">
        <v>4300</v>
      </c>
      <c r="I46" s="31">
        <v>3200</v>
      </c>
      <c r="J46" s="30">
        <v>10</v>
      </c>
      <c r="K46" s="31">
        <v>15</v>
      </c>
      <c r="L46" s="14">
        <v>10</v>
      </c>
      <c r="M46" s="14">
        <v>10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3920</v>
      </c>
      <c r="E47" s="19">
        <v>3950</v>
      </c>
      <c r="F47" s="19">
        <v>2100</v>
      </c>
      <c r="G47" s="19">
        <v>1354</v>
      </c>
      <c r="H47" s="19">
        <v>1726</v>
      </c>
      <c r="I47" s="46">
        <v>1557</v>
      </c>
      <c r="J47" s="60">
        <v>46.4</v>
      </c>
      <c r="K47" s="55">
        <v>35.4</v>
      </c>
      <c r="L47" s="22">
        <v>30.8</v>
      </c>
      <c r="M47" s="19">
        <v>30.6</v>
      </c>
      <c r="N47" s="48">
        <v>30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16.9</v>
      </c>
      <c r="D51" s="102"/>
      <c r="E51" s="102"/>
      <c r="F51" s="104">
        <v>17.49</v>
      </c>
      <c r="G51" s="104"/>
      <c r="H51" s="104"/>
      <c r="I51" s="102">
        <v>7.45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300</v>
      </c>
      <c r="E53" s="15">
        <v>400</v>
      </c>
      <c r="F53" s="10" t="s">
        <v>16</v>
      </c>
      <c r="G53" s="30">
        <v>550</v>
      </c>
      <c r="H53" s="14">
        <v>580</v>
      </c>
      <c r="I53" s="14">
        <v>40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69.2</v>
      </c>
      <c r="D54" s="22">
        <v>82.5</v>
      </c>
      <c r="E54" s="48">
        <v>104</v>
      </c>
      <c r="F54" s="17" t="s">
        <v>41</v>
      </c>
      <c r="G54" s="64">
        <v>108</v>
      </c>
      <c r="H54" s="20">
        <v>108.6</v>
      </c>
      <c r="I54" s="20">
        <v>30.9</v>
      </c>
      <c r="J54" s="20">
        <v>30.3</v>
      </c>
      <c r="K54" s="58">
        <v>30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9" sqref="A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40694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16.855</v>
      </c>
      <c r="E9" s="102">
        <v>21.55</v>
      </c>
      <c r="F9" s="102"/>
      <c r="G9" s="102"/>
      <c r="H9" s="10" t="s">
        <v>16</v>
      </c>
      <c r="I9" s="11" t="s">
        <v>16</v>
      </c>
      <c r="J9" s="13">
        <v>13.353</v>
      </c>
      <c r="K9" s="102">
        <v>18.163</v>
      </c>
      <c r="L9" s="102"/>
      <c r="M9" s="102"/>
      <c r="N9" s="10" t="s">
        <v>16</v>
      </c>
      <c r="O9" s="13">
        <v>16.7</v>
      </c>
      <c r="P9" s="102">
        <v>24.88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750</v>
      </c>
      <c r="F11" s="14">
        <v>820</v>
      </c>
      <c r="G11" s="15">
        <v>800</v>
      </c>
      <c r="H11" s="10" t="s">
        <v>16</v>
      </c>
      <c r="I11" s="11" t="s">
        <v>16</v>
      </c>
      <c r="J11" s="14">
        <v>85</v>
      </c>
      <c r="K11" s="14">
        <v>400</v>
      </c>
      <c r="L11" s="14">
        <v>400</v>
      </c>
      <c r="M11" s="15">
        <v>400</v>
      </c>
      <c r="N11" s="10" t="s">
        <v>16</v>
      </c>
      <c r="O11" s="14">
        <v>80</v>
      </c>
      <c r="P11" s="14">
        <v>100</v>
      </c>
      <c r="Q11" s="14">
        <v>200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88.8</v>
      </c>
      <c r="E12" s="59">
        <v>159.5</v>
      </c>
      <c r="F12" s="59">
        <v>175</v>
      </c>
      <c r="G12" s="21">
        <v>182.2</v>
      </c>
      <c r="H12" s="17" t="s">
        <v>41</v>
      </c>
      <c r="I12" s="18" t="s">
        <v>41</v>
      </c>
      <c r="J12" s="22">
        <v>64.4</v>
      </c>
      <c r="K12" s="59">
        <v>101.4</v>
      </c>
      <c r="L12" s="20">
        <v>98.5</v>
      </c>
      <c r="M12" s="21">
        <v>96.5</v>
      </c>
      <c r="N12" s="17" t="s">
        <v>41</v>
      </c>
      <c r="O12" s="22">
        <v>59.5</v>
      </c>
      <c r="P12" s="22">
        <v>60.4</v>
      </c>
      <c r="Q12" s="22">
        <v>90.1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1.17</v>
      </c>
      <c r="C16" s="13">
        <v>9.8</v>
      </c>
      <c r="D16" s="11" t="s">
        <v>16</v>
      </c>
      <c r="E16" s="13">
        <v>22.008</v>
      </c>
      <c r="F16" s="102">
        <v>25.965</v>
      </c>
      <c r="G16" s="102"/>
      <c r="H16" s="102"/>
      <c r="I16" s="38">
        <v>5.281</v>
      </c>
      <c r="J16" s="13">
        <v>16.382</v>
      </c>
      <c r="K16" s="13">
        <v>20.093</v>
      </c>
      <c r="L16" s="102">
        <v>22.025</v>
      </c>
      <c r="M16" s="102"/>
      <c r="N16" s="102"/>
      <c r="O16" s="104">
        <v>19.691</v>
      </c>
      <c r="P16" s="104"/>
      <c r="Q16" s="43">
        <v>17.243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20</v>
      </c>
      <c r="D18" s="11" t="s">
        <v>16</v>
      </c>
      <c r="E18" s="14">
        <v>1400</v>
      </c>
      <c r="F18" s="14">
        <v>75</v>
      </c>
      <c r="G18" s="14">
        <v>60</v>
      </c>
      <c r="H18" s="15">
        <v>60</v>
      </c>
      <c r="I18" s="30">
        <v>10</v>
      </c>
      <c r="J18" s="14">
        <v>300</v>
      </c>
      <c r="K18" s="14">
        <v>1000</v>
      </c>
      <c r="L18" s="14">
        <v>10</v>
      </c>
      <c r="M18" s="14">
        <v>10</v>
      </c>
      <c r="N18" s="31">
        <v>10</v>
      </c>
      <c r="O18" s="30">
        <v>800</v>
      </c>
      <c r="P18" s="14">
        <v>950</v>
      </c>
      <c r="Q18" s="53">
        <v>120</v>
      </c>
      <c r="R18" s="3"/>
    </row>
    <row r="19" spans="1:18" ht="11.25" customHeight="1">
      <c r="A19" s="16" t="s">
        <v>40</v>
      </c>
      <c r="B19" s="22">
        <v>21.9</v>
      </c>
      <c r="C19" s="22">
        <v>40.7</v>
      </c>
      <c r="D19" s="18" t="s">
        <v>41</v>
      </c>
      <c r="E19" s="22">
        <v>130.6</v>
      </c>
      <c r="F19" s="59">
        <v>30.4</v>
      </c>
      <c r="G19" s="59">
        <v>29.6</v>
      </c>
      <c r="H19" s="58">
        <v>29.8</v>
      </c>
      <c r="I19" s="60">
        <v>39.2</v>
      </c>
      <c r="J19" s="22">
        <v>77.9</v>
      </c>
      <c r="K19" s="22">
        <v>110</v>
      </c>
      <c r="L19" s="20">
        <v>22.8</v>
      </c>
      <c r="M19" s="59">
        <v>22.8</v>
      </c>
      <c r="N19" s="41">
        <v>22.8</v>
      </c>
      <c r="O19" s="62">
        <v>152.3</v>
      </c>
      <c r="P19" s="20">
        <v>177.4</v>
      </c>
      <c r="Q19" s="63">
        <v>55.2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7.385</v>
      </c>
      <c r="C23" s="102">
        <v>11.579</v>
      </c>
      <c r="D23" s="102"/>
      <c r="E23" s="102"/>
      <c r="F23" s="38">
        <v>7.22</v>
      </c>
      <c r="G23" s="13">
        <v>7.909</v>
      </c>
      <c r="H23" s="102">
        <v>7.642</v>
      </c>
      <c r="I23" s="102"/>
      <c r="J23" s="102"/>
      <c r="K23" s="10" t="s">
        <v>16</v>
      </c>
      <c r="L23" s="13">
        <v>29.388</v>
      </c>
      <c r="M23" s="13">
        <v>27.505</v>
      </c>
      <c r="N23" s="13">
        <v>34.015</v>
      </c>
      <c r="O23" s="102">
        <v>42.57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15</v>
      </c>
      <c r="D25" s="14">
        <v>35</v>
      </c>
      <c r="E25" s="15">
        <v>100</v>
      </c>
      <c r="F25" s="30">
        <v>550</v>
      </c>
      <c r="G25" s="14">
        <v>600</v>
      </c>
      <c r="H25" s="14">
        <v>10</v>
      </c>
      <c r="I25" s="14">
        <v>12</v>
      </c>
      <c r="J25" s="31">
        <v>20</v>
      </c>
      <c r="K25" s="10" t="s">
        <v>16</v>
      </c>
      <c r="L25" s="14">
        <v>35</v>
      </c>
      <c r="M25" s="14">
        <v>5500</v>
      </c>
      <c r="N25" s="14">
        <v>1200</v>
      </c>
      <c r="O25" s="14">
        <v>40</v>
      </c>
      <c r="P25" s="14">
        <v>35</v>
      </c>
      <c r="Q25" s="15">
        <v>40</v>
      </c>
      <c r="R25" s="3"/>
      <c r="AE25" s="39"/>
    </row>
    <row r="26" spans="1:31" ht="11.25" customHeight="1">
      <c r="A26" s="16" t="s">
        <v>40</v>
      </c>
      <c r="B26" s="60">
        <v>41.2</v>
      </c>
      <c r="C26" s="59">
        <v>30.2</v>
      </c>
      <c r="D26" s="59">
        <v>32.4</v>
      </c>
      <c r="E26" s="58">
        <v>46.2</v>
      </c>
      <c r="F26" s="60">
        <v>84.2</v>
      </c>
      <c r="G26" s="19">
        <v>92.5</v>
      </c>
      <c r="H26" s="59">
        <v>23.5</v>
      </c>
      <c r="I26" s="59">
        <v>22.9</v>
      </c>
      <c r="J26" s="41">
        <v>33.2</v>
      </c>
      <c r="K26" s="17" t="s">
        <v>41</v>
      </c>
      <c r="L26" s="22">
        <v>41.7</v>
      </c>
      <c r="M26" s="19">
        <v>856</v>
      </c>
      <c r="N26" s="22">
        <v>141.8</v>
      </c>
      <c r="O26" s="59">
        <v>25.3</v>
      </c>
      <c r="P26" s="59">
        <v>24.8</v>
      </c>
      <c r="Q26" s="58">
        <v>25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14.859</v>
      </c>
      <c r="C30" s="13">
        <v>20.32</v>
      </c>
      <c r="D30" s="13">
        <v>23.818</v>
      </c>
      <c r="E30" s="106">
        <v>24.642</v>
      </c>
      <c r="F30" s="106"/>
      <c r="G30" s="38">
        <v>11.465</v>
      </c>
      <c r="H30" s="13">
        <v>14.28</v>
      </c>
      <c r="I30" s="13">
        <v>25.125</v>
      </c>
      <c r="J30" s="102">
        <v>32.66</v>
      </c>
      <c r="K30" s="102"/>
      <c r="L30" s="102"/>
      <c r="M30" s="38">
        <v>3.11</v>
      </c>
      <c r="N30" s="13">
        <v>5.925</v>
      </c>
      <c r="O30" s="102">
        <v>8.56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20</v>
      </c>
      <c r="C32" s="14">
        <v>60</v>
      </c>
      <c r="D32" s="14">
        <v>12</v>
      </c>
      <c r="E32" s="14">
        <v>10</v>
      </c>
      <c r="F32" s="31">
        <v>10</v>
      </c>
      <c r="G32" s="30">
        <v>5</v>
      </c>
      <c r="H32" s="14">
        <v>1600</v>
      </c>
      <c r="I32" s="14">
        <v>5000</v>
      </c>
      <c r="J32" s="14">
        <v>20</v>
      </c>
      <c r="K32" s="14">
        <v>20</v>
      </c>
      <c r="L32" s="15">
        <v>15</v>
      </c>
      <c r="M32" s="30">
        <v>130</v>
      </c>
      <c r="N32" s="14">
        <v>150</v>
      </c>
      <c r="O32" s="14">
        <v>300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48.5</v>
      </c>
      <c r="C33" s="22">
        <v>44.8</v>
      </c>
      <c r="D33" s="22">
        <v>27.8</v>
      </c>
      <c r="E33" s="19">
        <v>24.8</v>
      </c>
      <c r="F33" s="55">
        <v>24.3</v>
      </c>
      <c r="G33" s="33">
        <v>39.5</v>
      </c>
      <c r="H33" s="19">
        <v>31.6</v>
      </c>
      <c r="I33" s="19">
        <v>595</v>
      </c>
      <c r="J33" s="19">
        <v>28.7</v>
      </c>
      <c r="K33" s="22">
        <v>26.9</v>
      </c>
      <c r="L33" s="48">
        <v>26.1</v>
      </c>
      <c r="M33" s="19">
        <v>51.5</v>
      </c>
      <c r="N33" s="19">
        <v>53.6</v>
      </c>
      <c r="O33" s="22">
        <v>67.4</v>
      </c>
      <c r="P33" s="22">
        <v>70</v>
      </c>
      <c r="Q33" s="48">
        <v>71.3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16.713</v>
      </c>
      <c r="E37" s="13">
        <v>17.408</v>
      </c>
      <c r="F37" s="13">
        <v>18.81</v>
      </c>
      <c r="G37" s="105">
        <v>29.88</v>
      </c>
      <c r="H37" s="105"/>
      <c r="I37" s="105"/>
      <c r="J37" s="102">
        <v>34.58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1800</v>
      </c>
      <c r="F39" s="14">
        <v>5200</v>
      </c>
      <c r="G39" s="14">
        <v>1800</v>
      </c>
      <c r="H39" s="14">
        <v>2000</v>
      </c>
      <c r="I39" s="14">
        <v>2300</v>
      </c>
      <c r="J39" s="14">
        <v>30</v>
      </c>
      <c r="K39" s="14">
        <v>22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1020</v>
      </c>
      <c r="E40" s="19">
        <v>1430</v>
      </c>
      <c r="F40" s="19">
        <v>1795</v>
      </c>
      <c r="G40" s="19">
        <v>465</v>
      </c>
      <c r="H40" s="19">
        <v>487</v>
      </c>
      <c r="I40" s="19">
        <v>533</v>
      </c>
      <c r="J40" s="22">
        <v>28.8</v>
      </c>
      <c r="K40" s="22">
        <v>25.9</v>
      </c>
      <c r="L40" s="22">
        <v>24.4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18.073</v>
      </c>
      <c r="E44" s="13">
        <v>19.818</v>
      </c>
      <c r="F44" s="13">
        <v>19.978</v>
      </c>
      <c r="G44" s="102">
        <v>25.4</v>
      </c>
      <c r="H44" s="102"/>
      <c r="I44" s="102"/>
      <c r="J44" s="38">
        <v>5.105</v>
      </c>
      <c r="K44" s="13">
        <v>10.882</v>
      </c>
      <c r="L44" s="102">
        <v>18.4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9000</v>
      </c>
      <c r="F46" s="14">
        <v>4200</v>
      </c>
      <c r="G46" s="14">
        <v>3500</v>
      </c>
      <c r="H46" s="14">
        <v>3500</v>
      </c>
      <c r="I46" s="31">
        <v>3500</v>
      </c>
      <c r="J46" s="30">
        <v>12</v>
      </c>
      <c r="K46" s="31">
        <v>15</v>
      </c>
      <c r="L46" s="14">
        <v>10</v>
      </c>
      <c r="M46" s="14">
        <v>12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3850</v>
      </c>
      <c r="E47" s="19">
        <v>4000</v>
      </c>
      <c r="F47" s="19">
        <v>1950</v>
      </c>
      <c r="G47" s="19">
        <v>1440</v>
      </c>
      <c r="H47" s="19">
        <v>1400</v>
      </c>
      <c r="I47" s="46">
        <v>1340</v>
      </c>
      <c r="J47" s="60">
        <v>37.8</v>
      </c>
      <c r="K47" s="55">
        <v>31.1</v>
      </c>
      <c r="L47" s="22">
        <v>27.9</v>
      </c>
      <c r="M47" s="19">
        <v>27.9</v>
      </c>
      <c r="N47" s="48">
        <v>28.7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16.515</v>
      </c>
      <c r="D51" s="102"/>
      <c r="E51" s="102"/>
      <c r="F51" s="104">
        <v>17.2</v>
      </c>
      <c r="G51" s="104"/>
      <c r="H51" s="104"/>
      <c r="I51" s="102">
        <v>7.333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400</v>
      </c>
      <c r="E53" s="15">
        <v>500</v>
      </c>
      <c r="F53" s="10" t="s">
        <v>16</v>
      </c>
      <c r="G53" s="30">
        <v>450</v>
      </c>
      <c r="H53" s="14">
        <v>450</v>
      </c>
      <c r="I53" s="14">
        <v>50</v>
      </c>
      <c r="J53" s="14">
        <v>45</v>
      </c>
      <c r="K53" s="15">
        <v>50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65.1</v>
      </c>
      <c r="D54" s="22">
        <v>87.2</v>
      </c>
      <c r="E54" s="48">
        <v>94.8</v>
      </c>
      <c r="F54" s="17" t="s">
        <v>41</v>
      </c>
      <c r="G54" s="64">
        <v>101.3</v>
      </c>
      <c r="H54" s="20">
        <v>100.7</v>
      </c>
      <c r="I54" s="20">
        <v>32.2</v>
      </c>
      <c r="J54" s="20">
        <v>30.7</v>
      </c>
      <c r="K54" s="58">
        <v>30.4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I47" sqref="I4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40700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16.61</v>
      </c>
      <c r="E9" s="102">
        <v>21.28</v>
      </c>
      <c r="F9" s="102"/>
      <c r="G9" s="102"/>
      <c r="H9" s="10" t="s">
        <v>16</v>
      </c>
      <c r="I9" s="11" t="s">
        <v>16</v>
      </c>
      <c r="J9" s="13">
        <v>13.228</v>
      </c>
      <c r="K9" s="102">
        <v>18.02</v>
      </c>
      <c r="L9" s="102"/>
      <c r="M9" s="102"/>
      <c r="N9" s="10" t="s">
        <v>16</v>
      </c>
      <c r="O9" s="13">
        <v>16.555</v>
      </c>
      <c r="P9" s="102">
        <v>24.71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700</v>
      </c>
      <c r="F11" s="14">
        <v>750</v>
      </c>
      <c r="G11" s="15">
        <v>700</v>
      </c>
      <c r="H11" s="10" t="s">
        <v>16</v>
      </c>
      <c r="I11" s="11" t="s">
        <v>16</v>
      </c>
      <c r="J11" s="14">
        <v>70</v>
      </c>
      <c r="K11" s="14">
        <v>300</v>
      </c>
      <c r="L11" s="14">
        <v>320</v>
      </c>
      <c r="M11" s="15">
        <v>300</v>
      </c>
      <c r="N11" s="10" t="s">
        <v>16</v>
      </c>
      <c r="O11" s="14">
        <v>80</v>
      </c>
      <c r="P11" s="14">
        <v>190</v>
      </c>
      <c r="Q11" s="14">
        <v>150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76.7</v>
      </c>
      <c r="E12" s="59">
        <v>155</v>
      </c>
      <c r="F12" s="59">
        <v>166.1</v>
      </c>
      <c r="G12" s="21">
        <v>177.6</v>
      </c>
      <c r="H12" s="17" t="s">
        <v>41</v>
      </c>
      <c r="I12" s="18" t="s">
        <v>41</v>
      </c>
      <c r="J12" s="22">
        <v>67.1</v>
      </c>
      <c r="K12" s="59">
        <v>95.6</v>
      </c>
      <c r="L12" s="20">
        <v>92.8</v>
      </c>
      <c r="M12" s="21">
        <v>90.9</v>
      </c>
      <c r="N12" s="17" t="s">
        <v>41</v>
      </c>
      <c r="O12" s="22">
        <v>40.6</v>
      </c>
      <c r="P12" s="22">
        <v>49.5</v>
      </c>
      <c r="Q12" s="22">
        <v>49.6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3.4</v>
      </c>
      <c r="C16" s="13">
        <v>9.55</v>
      </c>
      <c r="D16" s="11" t="s">
        <v>16</v>
      </c>
      <c r="E16" s="13">
        <v>21.875</v>
      </c>
      <c r="F16" s="102">
        <v>25.74</v>
      </c>
      <c r="G16" s="102"/>
      <c r="H16" s="102"/>
      <c r="I16" s="38">
        <v>5.54</v>
      </c>
      <c r="J16" s="13">
        <v>16.265</v>
      </c>
      <c r="K16" s="13">
        <v>19.99</v>
      </c>
      <c r="L16" s="102">
        <v>21.865</v>
      </c>
      <c r="M16" s="102"/>
      <c r="N16" s="102"/>
      <c r="O16" s="104">
        <v>19.315</v>
      </c>
      <c r="P16" s="104"/>
      <c r="Q16" s="43">
        <v>16.59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1400</v>
      </c>
      <c r="F18" s="14">
        <v>60</v>
      </c>
      <c r="G18" s="14">
        <v>60</v>
      </c>
      <c r="H18" s="15">
        <v>60</v>
      </c>
      <c r="I18" s="30">
        <v>10</v>
      </c>
      <c r="J18" s="14">
        <v>280</v>
      </c>
      <c r="K18" s="14">
        <v>1000</v>
      </c>
      <c r="L18" s="14">
        <v>10</v>
      </c>
      <c r="M18" s="14">
        <v>10</v>
      </c>
      <c r="N18" s="31">
        <v>10</v>
      </c>
      <c r="O18" s="30">
        <v>750</v>
      </c>
      <c r="P18" s="14">
        <v>750</v>
      </c>
      <c r="Q18" s="53">
        <v>120</v>
      </c>
      <c r="R18" s="3"/>
    </row>
    <row r="19" spans="1:18" ht="11.25" customHeight="1">
      <c r="A19" s="16" t="s">
        <v>40</v>
      </c>
      <c r="B19" s="22">
        <v>22</v>
      </c>
      <c r="C19" s="22">
        <v>37.5</v>
      </c>
      <c r="D19" s="18" t="s">
        <v>41</v>
      </c>
      <c r="E19" s="22">
        <v>119.4</v>
      </c>
      <c r="F19" s="59">
        <v>30.1</v>
      </c>
      <c r="G19" s="59">
        <v>29.2</v>
      </c>
      <c r="H19" s="58">
        <v>28.7</v>
      </c>
      <c r="I19" s="60">
        <v>39.7</v>
      </c>
      <c r="J19" s="22">
        <v>70.9</v>
      </c>
      <c r="K19" s="22">
        <v>112.4</v>
      </c>
      <c r="L19" s="20">
        <v>23.6</v>
      </c>
      <c r="M19" s="59">
        <v>22.6</v>
      </c>
      <c r="N19" s="41">
        <v>22.5</v>
      </c>
      <c r="O19" s="62">
        <v>172.4</v>
      </c>
      <c r="P19" s="20">
        <v>193.6</v>
      </c>
      <c r="Q19" s="63">
        <v>65.6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7.67</v>
      </c>
      <c r="C23" s="102">
        <v>11.34</v>
      </c>
      <c r="D23" s="102"/>
      <c r="E23" s="102"/>
      <c r="F23" s="38">
        <v>7.355</v>
      </c>
      <c r="G23" s="13">
        <v>7.88</v>
      </c>
      <c r="H23" s="102">
        <v>7.555</v>
      </c>
      <c r="I23" s="102"/>
      <c r="J23" s="102"/>
      <c r="K23" s="10" t="s">
        <v>16</v>
      </c>
      <c r="L23" s="13">
        <v>29.365</v>
      </c>
      <c r="M23" s="13">
        <v>27.195</v>
      </c>
      <c r="N23" s="13">
        <v>33.805</v>
      </c>
      <c r="O23" s="102">
        <v>42.34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8</v>
      </c>
      <c r="C25" s="14">
        <v>12</v>
      </c>
      <c r="D25" s="14">
        <v>12</v>
      </c>
      <c r="E25" s="15">
        <v>30</v>
      </c>
      <c r="F25" s="30">
        <v>550</v>
      </c>
      <c r="G25" s="14">
        <v>620</v>
      </c>
      <c r="H25" s="14">
        <v>8</v>
      </c>
      <c r="I25" s="14">
        <v>10</v>
      </c>
      <c r="J25" s="31">
        <v>10</v>
      </c>
      <c r="K25" s="10" t="s">
        <v>16</v>
      </c>
      <c r="L25" s="14">
        <v>40</v>
      </c>
      <c r="M25" s="14">
        <v>5000</v>
      </c>
      <c r="N25" s="14">
        <v>1800</v>
      </c>
      <c r="O25" s="14">
        <v>7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60">
        <v>53.2</v>
      </c>
      <c r="C26" s="59">
        <v>31.5</v>
      </c>
      <c r="D26" s="59">
        <v>31.1</v>
      </c>
      <c r="E26" s="58">
        <v>32.3</v>
      </c>
      <c r="F26" s="60">
        <v>79.2</v>
      </c>
      <c r="G26" s="19">
        <v>85.2</v>
      </c>
      <c r="H26" s="59">
        <v>24.3</v>
      </c>
      <c r="I26" s="59">
        <v>22.8</v>
      </c>
      <c r="J26" s="41">
        <v>27.8</v>
      </c>
      <c r="K26" s="17" t="s">
        <v>41</v>
      </c>
      <c r="L26" s="22">
        <v>38.9</v>
      </c>
      <c r="M26" s="19">
        <v>641</v>
      </c>
      <c r="N26" s="22">
        <v>174.1</v>
      </c>
      <c r="O26" s="59">
        <v>18.1</v>
      </c>
      <c r="P26" s="59">
        <v>16.7</v>
      </c>
      <c r="Q26" s="58">
        <v>16.7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14.59</v>
      </c>
      <c r="C30" s="13">
        <v>20.16</v>
      </c>
      <c r="D30" s="13">
        <v>23.76</v>
      </c>
      <c r="E30" s="106">
        <v>24.73</v>
      </c>
      <c r="F30" s="106"/>
      <c r="G30" s="38">
        <v>11.4</v>
      </c>
      <c r="H30" s="13">
        <v>14.16</v>
      </c>
      <c r="I30" s="13">
        <v>25.065</v>
      </c>
      <c r="J30" s="102">
        <v>32.355</v>
      </c>
      <c r="K30" s="102"/>
      <c r="L30" s="102"/>
      <c r="M30" s="38">
        <v>3.61</v>
      </c>
      <c r="N30" s="13">
        <v>5.645</v>
      </c>
      <c r="O30" s="102">
        <v>8.36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20</v>
      </c>
      <c r="D32" s="14">
        <v>10</v>
      </c>
      <c r="E32" s="14">
        <v>8</v>
      </c>
      <c r="F32" s="31">
        <v>8</v>
      </c>
      <c r="G32" s="30">
        <v>5</v>
      </c>
      <c r="H32" s="14">
        <v>1300</v>
      </c>
      <c r="I32" s="14">
        <v>4000</v>
      </c>
      <c r="J32" s="14">
        <v>18</v>
      </c>
      <c r="K32" s="14">
        <v>18</v>
      </c>
      <c r="L32" s="15">
        <v>20</v>
      </c>
      <c r="M32" s="30">
        <v>150</v>
      </c>
      <c r="N32" s="14">
        <v>140</v>
      </c>
      <c r="O32" s="14">
        <v>280</v>
      </c>
      <c r="P32" s="14">
        <v>300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45.5</v>
      </c>
      <c r="C33" s="22">
        <v>45.5</v>
      </c>
      <c r="D33" s="22">
        <v>27.9</v>
      </c>
      <c r="E33" s="19">
        <v>25.8</v>
      </c>
      <c r="F33" s="55">
        <v>24.5</v>
      </c>
      <c r="G33" s="60">
        <v>36</v>
      </c>
      <c r="H33" s="19">
        <v>237</v>
      </c>
      <c r="I33" s="19">
        <v>576</v>
      </c>
      <c r="J33" s="19">
        <v>23.4</v>
      </c>
      <c r="K33" s="22">
        <v>23</v>
      </c>
      <c r="L33" s="48">
        <v>23.3</v>
      </c>
      <c r="M33" s="22">
        <v>54</v>
      </c>
      <c r="N33" s="22">
        <v>54</v>
      </c>
      <c r="O33" s="22">
        <v>65</v>
      </c>
      <c r="P33" s="22">
        <v>66.5</v>
      </c>
      <c r="Q33" s="48">
        <v>67.6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16.64</v>
      </c>
      <c r="E37" s="13">
        <v>17.25</v>
      </c>
      <c r="F37" s="13">
        <v>18.79</v>
      </c>
      <c r="G37" s="105">
        <v>29.81</v>
      </c>
      <c r="H37" s="105"/>
      <c r="I37" s="105"/>
      <c r="J37" s="102">
        <v>34.51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3300</v>
      </c>
      <c r="F39" s="14">
        <v>6000</v>
      </c>
      <c r="G39" s="14">
        <v>2300</v>
      </c>
      <c r="H39" s="14">
        <v>2300</v>
      </c>
      <c r="I39" s="14">
        <v>1900</v>
      </c>
      <c r="J39" s="14">
        <v>15</v>
      </c>
      <c r="K39" s="14">
        <v>18</v>
      </c>
      <c r="L39" s="15">
        <v>10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1028</v>
      </c>
      <c r="E40" s="19">
        <v>1558</v>
      </c>
      <c r="F40" s="19">
        <v>1890</v>
      </c>
      <c r="G40" s="19">
        <v>449</v>
      </c>
      <c r="H40" s="19">
        <v>482</v>
      </c>
      <c r="I40" s="19">
        <v>507</v>
      </c>
      <c r="J40" s="22">
        <v>22.3</v>
      </c>
      <c r="K40" s="22">
        <v>20.5</v>
      </c>
      <c r="L40" s="22">
        <v>18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17.955</v>
      </c>
      <c r="E44" s="13">
        <v>19.65</v>
      </c>
      <c r="F44" s="13">
        <v>19.72</v>
      </c>
      <c r="G44" s="102">
        <v>25.21</v>
      </c>
      <c r="H44" s="102"/>
      <c r="I44" s="102"/>
      <c r="J44" s="38">
        <v>5.06</v>
      </c>
      <c r="K44" s="13">
        <v>10.78</v>
      </c>
      <c r="L44" s="102">
        <v>18.19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9000</v>
      </c>
      <c r="F46" s="14">
        <v>4500</v>
      </c>
      <c r="G46" s="14">
        <v>3700</v>
      </c>
      <c r="H46" s="14">
        <v>4000</v>
      </c>
      <c r="I46" s="31">
        <v>4500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3990</v>
      </c>
      <c r="E47" s="19">
        <v>3920</v>
      </c>
      <c r="F47" s="19">
        <v>2110</v>
      </c>
      <c r="G47" s="19">
        <v>1445</v>
      </c>
      <c r="H47" s="19">
        <v>1753</v>
      </c>
      <c r="I47" s="46">
        <v>1748</v>
      </c>
      <c r="J47" s="60">
        <v>44.5</v>
      </c>
      <c r="K47" s="55">
        <v>34.8</v>
      </c>
      <c r="L47" s="22">
        <v>30.4</v>
      </c>
      <c r="M47" s="19">
        <v>29.5</v>
      </c>
      <c r="N47" s="48">
        <v>29.2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16.14</v>
      </c>
      <c r="D51" s="102"/>
      <c r="E51" s="102"/>
      <c r="F51" s="104">
        <v>17.115</v>
      </c>
      <c r="G51" s="104"/>
      <c r="H51" s="104"/>
      <c r="I51" s="102">
        <v>7.27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250</v>
      </c>
      <c r="E53" s="15">
        <v>400</v>
      </c>
      <c r="F53" s="10" t="s">
        <v>16</v>
      </c>
      <c r="G53" s="30">
        <v>400</v>
      </c>
      <c r="H53" s="14">
        <v>400</v>
      </c>
      <c r="I53" s="14">
        <v>45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68.9</v>
      </c>
      <c r="D54" s="22">
        <v>84</v>
      </c>
      <c r="E54" s="48">
        <v>98.6</v>
      </c>
      <c r="F54" s="17" t="s">
        <v>41</v>
      </c>
      <c r="G54" s="64">
        <v>104.4</v>
      </c>
      <c r="H54" s="20">
        <v>103.4</v>
      </c>
      <c r="I54" s="20">
        <v>28.3</v>
      </c>
      <c r="J54" s="20">
        <v>28.3</v>
      </c>
      <c r="K54" s="58">
        <v>27.8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54" sqref="L5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40707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16.545</v>
      </c>
      <c r="E9" s="102">
        <v>21.09</v>
      </c>
      <c r="F9" s="102"/>
      <c r="G9" s="102"/>
      <c r="H9" s="10" t="s">
        <v>16</v>
      </c>
      <c r="I9" s="11" t="s">
        <v>16</v>
      </c>
      <c r="J9" s="13">
        <v>13.22</v>
      </c>
      <c r="K9" s="102">
        <v>17.91</v>
      </c>
      <c r="L9" s="102"/>
      <c r="M9" s="102"/>
      <c r="N9" s="10" t="s">
        <v>16</v>
      </c>
      <c r="O9" s="13">
        <v>16.535</v>
      </c>
      <c r="P9" s="102">
        <v>24.64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800</v>
      </c>
      <c r="F11" s="14">
        <v>800</v>
      </c>
      <c r="G11" s="15">
        <v>700</v>
      </c>
      <c r="H11" s="10" t="s">
        <v>16</v>
      </c>
      <c r="I11" s="11" t="s">
        <v>16</v>
      </c>
      <c r="J11" s="14">
        <v>60</v>
      </c>
      <c r="K11" s="14">
        <v>300</v>
      </c>
      <c r="L11" s="14">
        <v>300</v>
      </c>
      <c r="M11" s="15">
        <v>300</v>
      </c>
      <c r="N11" s="10" t="s">
        <v>16</v>
      </c>
      <c r="O11" s="14">
        <v>80</v>
      </c>
      <c r="P11" s="14">
        <v>100</v>
      </c>
      <c r="Q11" s="14">
        <v>170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99.9</v>
      </c>
      <c r="E12" s="59">
        <v>180.1</v>
      </c>
      <c r="F12" s="59">
        <v>201</v>
      </c>
      <c r="G12" s="21">
        <v>206</v>
      </c>
      <c r="H12" s="17" t="s">
        <v>41</v>
      </c>
      <c r="I12" s="18" t="s">
        <v>41</v>
      </c>
      <c r="J12" s="22">
        <v>57.1</v>
      </c>
      <c r="K12" s="59">
        <v>75.2</v>
      </c>
      <c r="L12" s="20">
        <v>75</v>
      </c>
      <c r="M12" s="21">
        <v>73.2</v>
      </c>
      <c r="N12" s="17" t="s">
        <v>41</v>
      </c>
      <c r="O12" s="22">
        <v>55.4</v>
      </c>
      <c r="P12" s="22">
        <v>50.2</v>
      </c>
      <c r="Q12" s="22">
        <v>60.6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1.1</v>
      </c>
      <c r="C16" s="13">
        <v>9.675</v>
      </c>
      <c r="D16" s="11" t="s">
        <v>16</v>
      </c>
      <c r="E16" s="13">
        <v>21.888</v>
      </c>
      <c r="F16" s="102">
        <v>25.593</v>
      </c>
      <c r="G16" s="102"/>
      <c r="H16" s="102"/>
      <c r="I16" s="38">
        <v>4.415</v>
      </c>
      <c r="J16" s="13">
        <v>16.262</v>
      </c>
      <c r="K16" s="13">
        <v>19.912</v>
      </c>
      <c r="L16" s="102">
        <v>21.712</v>
      </c>
      <c r="M16" s="102"/>
      <c r="N16" s="102"/>
      <c r="O16" s="104">
        <v>18.754</v>
      </c>
      <c r="P16" s="104"/>
      <c r="Q16" s="43">
        <v>16.24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12</v>
      </c>
      <c r="D18" s="11" t="s">
        <v>16</v>
      </c>
      <c r="E18" s="14">
        <v>1400</v>
      </c>
      <c r="F18" s="14">
        <v>50</v>
      </c>
      <c r="G18" s="14">
        <v>40</v>
      </c>
      <c r="H18" s="15">
        <v>60</v>
      </c>
      <c r="I18" s="30">
        <v>10</v>
      </c>
      <c r="J18" s="14">
        <v>300</v>
      </c>
      <c r="K18" s="14">
        <v>1200</v>
      </c>
      <c r="L18" s="14">
        <v>10</v>
      </c>
      <c r="M18" s="14">
        <v>10</v>
      </c>
      <c r="N18" s="31">
        <v>15</v>
      </c>
      <c r="O18" s="30">
        <v>510</v>
      </c>
      <c r="P18" s="14">
        <v>800</v>
      </c>
      <c r="Q18" s="53">
        <v>130</v>
      </c>
      <c r="R18" s="3"/>
    </row>
    <row r="19" spans="1:18" ht="11.25" customHeight="1">
      <c r="A19" s="16" t="s">
        <v>40</v>
      </c>
      <c r="B19" s="22">
        <v>17.8</v>
      </c>
      <c r="C19" s="22">
        <v>34.6</v>
      </c>
      <c r="D19" s="18" t="s">
        <v>41</v>
      </c>
      <c r="E19" s="22">
        <v>114.8</v>
      </c>
      <c r="F19" s="59">
        <v>28.6</v>
      </c>
      <c r="G19" s="59">
        <v>27</v>
      </c>
      <c r="H19" s="58">
        <v>26.8</v>
      </c>
      <c r="I19" s="60">
        <v>39.5</v>
      </c>
      <c r="J19" s="22">
        <v>77.3</v>
      </c>
      <c r="K19" s="22">
        <v>116.3</v>
      </c>
      <c r="L19" s="20">
        <v>23.9</v>
      </c>
      <c r="M19" s="59">
        <v>23.1</v>
      </c>
      <c r="N19" s="41">
        <v>30.6</v>
      </c>
      <c r="O19" s="62">
        <v>163.4</v>
      </c>
      <c r="P19" s="20">
        <v>189.3</v>
      </c>
      <c r="Q19" s="63">
        <v>59.4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6.085</v>
      </c>
      <c r="C23" s="102">
        <v>11.06</v>
      </c>
      <c r="D23" s="102"/>
      <c r="E23" s="102"/>
      <c r="F23" s="38">
        <v>7.228</v>
      </c>
      <c r="G23" s="13">
        <v>7.824</v>
      </c>
      <c r="H23" s="102">
        <v>7.455</v>
      </c>
      <c r="I23" s="102"/>
      <c r="J23" s="102"/>
      <c r="K23" s="10" t="s">
        <v>16</v>
      </c>
      <c r="L23" s="13">
        <v>29.29</v>
      </c>
      <c r="M23" s="13">
        <v>27.205</v>
      </c>
      <c r="N23" s="13">
        <v>33.708</v>
      </c>
      <c r="O23" s="102">
        <v>42.252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7</v>
      </c>
      <c r="C25" s="14">
        <v>18</v>
      </c>
      <c r="D25" s="14">
        <v>30</v>
      </c>
      <c r="E25" s="15">
        <v>30</v>
      </c>
      <c r="F25" s="30">
        <v>600</v>
      </c>
      <c r="G25" s="14">
        <v>580</v>
      </c>
      <c r="H25" s="14">
        <v>10</v>
      </c>
      <c r="I25" s="14">
        <v>10</v>
      </c>
      <c r="J25" s="31">
        <v>10</v>
      </c>
      <c r="K25" s="10" t="s">
        <v>16</v>
      </c>
      <c r="L25" s="14">
        <v>60</v>
      </c>
      <c r="M25" s="14">
        <v>4000</v>
      </c>
      <c r="N25" s="14">
        <v>2100</v>
      </c>
      <c r="O25" s="14">
        <v>8</v>
      </c>
      <c r="P25" s="14">
        <v>8</v>
      </c>
      <c r="Q25" s="15">
        <v>7</v>
      </c>
      <c r="R25" s="3"/>
      <c r="AE25" s="39"/>
    </row>
    <row r="26" spans="1:31" ht="11.25" customHeight="1">
      <c r="A26" s="16" t="s">
        <v>40</v>
      </c>
      <c r="B26" s="60">
        <v>50</v>
      </c>
      <c r="C26" s="59">
        <v>36.3</v>
      </c>
      <c r="D26" s="59">
        <v>35.3</v>
      </c>
      <c r="E26" s="58">
        <v>35.5</v>
      </c>
      <c r="F26" s="60">
        <v>75.2</v>
      </c>
      <c r="G26" s="19">
        <v>87.6</v>
      </c>
      <c r="H26" s="59">
        <v>21.5</v>
      </c>
      <c r="I26" s="59">
        <v>21.3</v>
      </c>
      <c r="J26" s="41">
        <v>21.5</v>
      </c>
      <c r="K26" s="17" t="s">
        <v>41</v>
      </c>
      <c r="L26" s="22">
        <v>48.4</v>
      </c>
      <c r="M26" s="19">
        <v>769</v>
      </c>
      <c r="N26" s="22">
        <v>239</v>
      </c>
      <c r="O26" s="59">
        <v>19.2</v>
      </c>
      <c r="P26" s="59">
        <v>18.9</v>
      </c>
      <c r="Q26" s="58">
        <v>18.4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14.61</v>
      </c>
      <c r="C30" s="13">
        <v>20.08</v>
      </c>
      <c r="D30" s="13">
        <v>23.72</v>
      </c>
      <c r="E30" s="106">
        <v>24.603</v>
      </c>
      <c r="F30" s="106"/>
      <c r="G30" s="38">
        <v>11.4</v>
      </c>
      <c r="H30" s="13">
        <v>14.027</v>
      </c>
      <c r="I30" s="13">
        <v>25.031</v>
      </c>
      <c r="J30" s="102">
        <v>32.202</v>
      </c>
      <c r="K30" s="102"/>
      <c r="L30" s="102"/>
      <c r="M30" s="38">
        <v>2.991</v>
      </c>
      <c r="N30" s="13">
        <v>5.618</v>
      </c>
      <c r="O30" s="102">
        <v>8.11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20</v>
      </c>
      <c r="D32" s="14">
        <v>10</v>
      </c>
      <c r="E32" s="14">
        <v>7</v>
      </c>
      <c r="F32" s="31">
        <v>7</v>
      </c>
      <c r="G32" s="30">
        <v>10</v>
      </c>
      <c r="H32" s="14">
        <v>1300</v>
      </c>
      <c r="I32" s="14">
        <v>4000</v>
      </c>
      <c r="J32" s="14">
        <v>18</v>
      </c>
      <c r="K32" s="14">
        <v>20</v>
      </c>
      <c r="L32" s="15">
        <v>20</v>
      </c>
      <c r="M32" s="30">
        <v>140</v>
      </c>
      <c r="N32" s="14">
        <v>140</v>
      </c>
      <c r="O32" s="14">
        <v>350</v>
      </c>
      <c r="P32" s="14">
        <v>250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47.3</v>
      </c>
      <c r="C33" s="22">
        <v>41.8</v>
      </c>
      <c r="D33" s="22">
        <v>26.3</v>
      </c>
      <c r="E33" s="19">
        <v>22.4</v>
      </c>
      <c r="F33" s="55">
        <v>22.8</v>
      </c>
      <c r="G33" s="60">
        <v>43.9</v>
      </c>
      <c r="H33" s="19">
        <v>240</v>
      </c>
      <c r="I33" s="19">
        <v>642</v>
      </c>
      <c r="J33" s="19">
        <v>25.2</v>
      </c>
      <c r="K33" s="22">
        <v>24.7</v>
      </c>
      <c r="L33" s="48">
        <v>24.7</v>
      </c>
      <c r="M33" s="22">
        <v>58.5</v>
      </c>
      <c r="N33" s="22">
        <v>61</v>
      </c>
      <c r="O33" s="22">
        <v>74.7</v>
      </c>
      <c r="P33" s="22">
        <v>76.2</v>
      </c>
      <c r="Q33" s="48">
        <v>77.3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16.552</v>
      </c>
      <c r="E37" s="13">
        <v>17.135</v>
      </c>
      <c r="F37" s="13">
        <v>18.732</v>
      </c>
      <c r="G37" s="105">
        <v>29.76</v>
      </c>
      <c r="H37" s="105"/>
      <c r="I37" s="105"/>
      <c r="J37" s="102">
        <v>34.48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2500</v>
      </c>
      <c r="F39" s="14">
        <v>4800</v>
      </c>
      <c r="G39" s="14">
        <v>2500</v>
      </c>
      <c r="H39" s="14">
        <v>2800</v>
      </c>
      <c r="I39" s="14">
        <v>2500</v>
      </c>
      <c r="J39" s="14">
        <v>15</v>
      </c>
      <c r="K39" s="14">
        <v>12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892</v>
      </c>
      <c r="E40" s="19">
        <v>1446</v>
      </c>
      <c r="F40" s="19">
        <v>1766</v>
      </c>
      <c r="G40" s="19">
        <v>472</v>
      </c>
      <c r="H40" s="19">
        <v>540</v>
      </c>
      <c r="I40" s="19">
        <v>551</v>
      </c>
      <c r="J40" s="22">
        <v>24.7</v>
      </c>
      <c r="K40" s="22">
        <v>23.9</v>
      </c>
      <c r="L40" s="22">
        <v>27.6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17.815</v>
      </c>
      <c r="E44" s="13">
        <v>19.575</v>
      </c>
      <c r="F44" s="13">
        <v>19.648</v>
      </c>
      <c r="G44" s="102">
        <v>25.182</v>
      </c>
      <c r="H44" s="102"/>
      <c r="I44" s="102"/>
      <c r="J44" s="38">
        <v>5.028</v>
      </c>
      <c r="K44" s="13">
        <v>10.721</v>
      </c>
      <c r="L44" s="102">
        <v>18.058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9000</v>
      </c>
      <c r="F46" s="14">
        <v>4500</v>
      </c>
      <c r="G46" s="14">
        <v>4100</v>
      </c>
      <c r="H46" s="14">
        <v>4000</v>
      </c>
      <c r="I46" s="31">
        <v>3100</v>
      </c>
      <c r="J46" s="30">
        <v>10</v>
      </c>
      <c r="K46" s="31">
        <v>10</v>
      </c>
      <c r="L46" s="14">
        <v>12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3650</v>
      </c>
      <c r="E47" s="19">
        <v>3690</v>
      </c>
      <c r="F47" s="19">
        <v>2020</v>
      </c>
      <c r="G47" s="19">
        <v>1418</v>
      </c>
      <c r="H47" s="19">
        <v>1588</v>
      </c>
      <c r="I47" s="46">
        <v>1319</v>
      </c>
      <c r="J47" s="60">
        <v>37.9</v>
      </c>
      <c r="K47" s="55">
        <v>31.9</v>
      </c>
      <c r="L47" s="22">
        <v>28.8</v>
      </c>
      <c r="M47" s="19">
        <v>28.6</v>
      </c>
      <c r="N47" s="48">
        <v>29.2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15.638</v>
      </c>
      <c r="D51" s="102"/>
      <c r="E51" s="102"/>
      <c r="F51" s="104">
        <v>16.79</v>
      </c>
      <c r="G51" s="104"/>
      <c r="H51" s="104"/>
      <c r="I51" s="102">
        <v>7.175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220</v>
      </c>
      <c r="E53" s="15">
        <v>300</v>
      </c>
      <c r="F53" s="10" t="s">
        <v>16</v>
      </c>
      <c r="G53" s="30">
        <v>400</v>
      </c>
      <c r="H53" s="14">
        <v>400</v>
      </c>
      <c r="I53" s="14">
        <v>40</v>
      </c>
      <c r="J53" s="14">
        <v>35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82.1</v>
      </c>
      <c r="D54" s="22">
        <v>85.2</v>
      </c>
      <c r="E54" s="48">
        <v>106.5</v>
      </c>
      <c r="F54" s="17" t="s">
        <v>41</v>
      </c>
      <c r="G54" s="64">
        <v>83.6</v>
      </c>
      <c r="H54" s="20">
        <v>87.3</v>
      </c>
      <c r="I54" s="20">
        <v>26.4</v>
      </c>
      <c r="J54" s="20">
        <v>26.2</v>
      </c>
      <c r="K54" s="58">
        <v>25.9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46" sqref="G4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40714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16.235</v>
      </c>
      <c r="E9" s="102">
        <v>20.78</v>
      </c>
      <c r="F9" s="102"/>
      <c r="G9" s="102"/>
      <c r="H9" s="10" t="s">
        <v>16</v>
      </c>
      <c r="I9" s="11" t="s">
        <v>16</v>
      </c>
      <c r="J9" s="13">
        <v>13.02</v>
      </c>
      <c r="K9" s="102">
        <v>17.84</v>
      </c>
      <c r="L9" s="102"/>
      <c r="M9" s="102"/>
      <c r="N9" s="10" t="s">
        <v>16</v>
      </c>
      <c r="O9" s="13">
        <v>16.575</v>
      </c>
      <c r="P9" s="102">
        <v>24.635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330</v>
      </c>
      <c r="E11" s="14">
        <v>700</v>
      </c>
      <c r="F11" s="14">
        <v>700</v>
      </c>
      <c r="G11" s="15">
        <v>750</v>
      </c>
      <c r="H11" s="10" t="s">
        <v>16</v>
      </c>
      <c r="I11" s="11" t="s">
        <v>16</v>
      </c>
      <c r="J11" s="14">
        <v>80</v>
      </c>
      <c r="K11" s="14">
        <v>280</v>
      </c>
      <c r="L11" s="14">
        <v>280</v>
      </c>
      <c r="M11" s="15">
        <v>280</v>
      </c>
      <c r="N11" s="10" t="s">
        <v>16</v>
      </c>
      <c r="O11" s="14">
        <v>80</v>
      </c>
      <c r="P11" s="14">
        <v>90</v>
      </c>
      <c r="Q11" s="14">
        <v>280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83</v>
      </c>
      <c r="E12" s="59">
        <v>152</v>
      </c>
      <c r="F12" s="59">
        <v>160.9</v>
      </c>
      <c r="G12" s="21">
        <v>174.9</v>
      </c>
      <c r="H12" s="17" t="s">
        <v>41</v>
      </c>
      <c r="I12" s="18" t="s">
        <v>41</v>
      </c>
      <c r="J12" s="22">
        <v>58.1</v>
      </c>
      <c r="K12" s="59">
        <v>72.3</v>
      </c>
      <c r="L12" s="20">
        <v>71.5</v>
      </c>
      <c r="M12" s="21">
        <v>71.3</v>
      </c>
      <c r="N12" s="17" t="s">
        <v>41</v>
      </c>
      <c r="O12" s="22">
        <v>56.7</v>
      </c>
      <c r="P12" s="22">
        <v>56.9</v>
      </c>
      <c r="Q12" s="22">
        <v>84.3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3.17</v>
      </c>
      <c r="C16" s="13">
        <v>9.34</v>
      </c>
      <c r="D16" s="11" t="s">
        <v>16</v>
      </c>
      <c r="E16" s="13">
        <v>21.73</v>
      </c>
      <c r="F16" s="102">
        <v>25.36</v>
      </c>
      <c r="G16" s="102"/>
      <c r="H16" s="102"/>
      <c r="I16" s="38">
        <v>4.95</v>
      </c>
      <c r="J16" s="13">
        <v>16.06</v>
      </c>
      <c r="K16" s="13">
        <v>19.92</v>
      </c>
      <c r="L16" s="102">
        <v>21.61</v>
      </c>
      <c r="M16" s="102"/>
      <c r="N16" s="102"/>
      <c r="O16" s="104">
        <v>18.36</v>
      </c>
      <c r="P16" s="104"/>
      <c r="Q16" s="43">
        <v>15.59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2</v>
      </c>
      <c r="C18" s="14">
        <v>10</v>
      </c>
      <c r="D18" s="11" t="s">
        <v>16</v>
      </c>
      <c r="E18" s="14">
        <v>1200</v>
      </c>
      <c r="F18" s="14">
        <v>70</v>
      </c>
      <c r="G18" s="14">
        <v>60</v>
      </c>
      <c r="H18" s="15">
        <v>55</v>
      </c>
      <c r="I18" s="30">
        <v>7</v>
      </c>
      <c r="J18" s="14">
        <v>250</v>
      </c>
      <c r="K18" s="14">
        <v>1000</v>
      </c>
      <c r="L18" s="14">
        <v>7</v>
      </c>
      <c r="M18" s="14">
        <v>8</v>
      </c>
      <c r="N18" s="31">
        <v>7</v>
      </c>
      <c r="O18" s="30">
        <v>700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22">
        <v>21.9</v>
      </c>
      <c r="C19" s="22">
        <v>36.2</v>
      </c>
      <c r="D19" s="18" t="s">
        <v>41</v>
      </c>
      <c r="E19" s="22">
        <v>136</v>
      </c>
      <c r="F19" s="59">
        <v>30.1</v>
      </c>
      <c r="G19" s="59">
        <v>28.8</v>
      </c>
      <c r="H19" s="58">
        <v>28.4</v>
      </c>
      <c r="I19" s="60">
        <v>33.8</v>
      </c>
      <c r="J19" s="22">
        <v>69.5</v>
      </c>
      <c r="K19" s="22">
        <v>104.4</v>
      </c>
      <c r="L19" s="20">
        <v>22.2</v>
      </c>
      <c r="M19" s="59">
        <v>21.7</v>
      </c>
      <c r="N19" s="41">
        <v>21.6</v>
      </c>
      <c r="O19" s="62">
        <v>166</v>
      </c>
      <c r="P19" s="20">
        <v>209</v>
      </c>
      <c r="Q19" s="63">
        <v>71.8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7.3</v>
      </c>
      <c r="C23" s="102">
        <v>10.84</v>
      </c>
      <c r="D23" s="102"/>
      <c r="E23" s="102"/>
      <c r="F23" s="38">
        <v>7.255</v>
      </c>
      <c r="G23" s="13">
        <v>7.8</v>
      </c>
      <c r="H23" s="102">
        <v>7.38</v>
      </c>
      <c r="I23" s="102"/>
      <c r="J23" s="102"/>
      <c r="K23" s="10" t="s">
        <v>16</v>
      </c>
      <c r="L23" s="13">
        <v>29.315</v>
      </c>
      <c r="M23" s="13">
        <v>27.14</v>
      </c>
      <c r="N23" s="13">
        <v>33.685</v>
      </c>
      <c r="O23" s="102">
        <v>42.05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5</v>
      </c>
      <c r="C25" s="14">
        <v>15</v>
      </c>
      <c r="D25" s="14">
        <v>25</v>
      </c>
      <c r="E25" s="15">
        <v>35</v>
      </c>
      <c r="F25" s="30">
        <v>500</v>
      </c>
      <c r="G25" s="14">
        <v>500</v>
      </c>
      <c r="H25" s="14">
        <v>10</v>
      </c>
      <c r="I25" s="14">
        <v>18</v>
      </c>
      <c r="J25" s="31">
        <v>15</v>
      </c>
      <c r="K25" s="10" t="s">
        <v>16</v>
      </c>
      <c r="L25" s="14">
        <v>80</v>
      </c>
      <c r="M25" s="14">
        <v>6000</v>
      </c>
      <c r="N25" s="14">
        <v>2400</v>
      </c>
      <c r="O25" s="14">
        <v>7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60">
        <v>44.2</v>
      </c>
      <c r="C26" s="59">
        <v>31.6</v>
      </c>
      <c r="D26" s="59">
        <v>31.8</v>
      </c>
      <c r="E26" s="58">
        <v>32.1</v>
      </c>
      <c r="F26" s="60">
        <v>75.3</v>
      </c>
      <c r="G26" s="19">
        <v>73.5</v>
      </c>
      <c r="H26" s="59">
        <v>22.1</v>
      </c>
      <c r="I26" s="59">
        <v>22.7</v>
      </c>
      <c r="J26" s="41">
        <v>22.8</v>
      </c>
      <c r="K26" s="17" t="s">
        <v>41</v>
      </c>
      <c r="L26" s="22">
        <v>75.5</v>
      </c>
      <c r="M26" s="19">
        <v>747</v>
      </c>
      <c r="N26" s="61">
        <v>252</v>
      </c>
      <c r="O26" s="59">
        <v>22.9</v>
      </c>
      <c r="P26" s="59">
        <v>20.8</v>
      </c>
      <c r="Q26" s="58">
        <v>20.1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14.335</v>
      </c>
      <c r="C30" s="13">
        <v>19.97</v>
      </c>
      <c r="D30" s="13">
        <v>23.71</v>
      </c>
      <c r="E30" s="106">
        <v>24.505</v>
      </c>
      <c r="F30" s="106"/>
      <c r="G30" s="38">
        <v>11.38</v>
      </c>
      <c r="H30" s="13">
        <v>14.035</v>
      </c>
      <c r="I30" s="13">
        <v>24.99</v>
      </c>
      <c r="J30" s="102">
        <v>31.84</v>
      </c>
      <c r="K30" s="102"/>
      <c r="L30" s="102"/>
      <c r="M30" s="38">
        <v>2.92</v>
      </c>
      <c r="N30" s="13">
        <v>5.355</v>
      </c>
      <c r="O30" s="102">
        <v>7.95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20</v>
      </c>
      <c r="D32" s="14">
        <v>10</v>
      </c>
      <c r="E32" s="14">
        <v>5</v>
      </c>
      <c r="F32" s="31">
        <v>5</v>
      </c>
      <c r="G32" s="30">
        <v>5</v>
      </c>
      <c r="H32" s="14">
        <v>1300</v>
      </c>
      <c r="I32" s="14">
        <v>4000</v>
      </c>
      <c r="J32" s="14">
        <v>18</v>
      </c>
      <c r="K32" s="14">
        <v>15</v>
      </c>
      <c r="L32" s="15">
        <v>20</v>
      </c>
      <c r="M32" s="30">
        <v>170</v>
      </c>
      <c r="N32" s="14">
        <v>140</v>
      </c>
      <c r="O32" s="14">
        <v>280</v>
      </c>
      <c r="P32" s="14">
        <v>300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46.4</v>
      </c>
      <c r="C33" s="22">
        <v>39.8</v>
      </c>
      <c r="D33" s="22">
        <v>23.4</v>
      </c>
      <c r="E33" s="19">
        <v>24.7</v>
      </c>
      <c r="F33" s="55">
        <v>23.4</v>
      </c>
      <c r="G33" s="60">
        <v>39.7</v>
      </c>
      <c r="H33" s="19">
        <v>238</v>
      </c>
      <c r="I33" s="19">
        <v>558</v>
      </c>
      <c r="J33" s="19">
        <v>25.6</v>
      </c>
      <c r="K33" s="22">
        <v>24.3</v>
      </c>
      <c r="L33" s="48">
        <v>24.6</v>
      </c>
      <c r="M33" s="22">
        <v>53.4</v>
      </c>
      <c r="N33" s="22">
        <v>54.5</v>
      </c>
      <c r="O33" s="22">
        <v>66.5</v>
      </c>
      <c r="P33" s="22">
        <v>67.6</v>
      </c>
      <c r="Q33" s="48">
        <v>68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16.18</v>
      </c>
      <c r="E37" s="13">
        <v>16.72</v>
      </c>
      <c r="F37" s="13">
        <v>18.5</v>
      </c>
      <c r="G37" s="105">
        <v>29.65</v>
      </c>
      <c r="H37" s="105"/>
      <c r="I37" s="105"/>
      <c r="J37" s="102">
        <v>34.425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1400</v>
      </c>
      <c r="E39" s="14">
        <v>2500</v>
      </c>
      <c r="F39" s="14">
        <v>5000</v>
      </c>
      <c r="G39" s="14">
        <v>2200</v>
      </c>
      <c r="H39" s="14">
        <v>3000</v>
      </c>
      <c r="I39" s="14">
        <v>3500</v>
      </c>
      <c r="J39" s="14">
        <v>10</v>
      </c>
      <c r="K39" s="14">
        <v>20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974</v>
      </c>
      <c r="E40" s="19">
        <v>1562</v>
      </c>
      <c r="F40" s="19">
        <v>1771</v>
      </c>
      <c r="G40" s="19">
        <v>399</v>
      </c>
      <c r="H40" s="19">
        <v>459</v>
      </c>
      <c r="I40" s="19">
        <v>515</v>
      </c>
      <c r="J40" s="22">
        <v>16.6</v>
      </c>
      <c r="K40" s="22">
        <v>19.2</v>
      </c>
      <c r="L40" s="22">
        <v>21.4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17.51</v>
      </c>
      <c r="E44" s="13">
        <v>19.28</v>
      </c>
      <c r="F44" s="13">
        <v>19.42</v>
      </c>
      <c r="G44" s="102">
        <v>25.04</v>
      </c>
      <c r="H44" s="102"/>
      <c r="I44" s="102"/>
      <c r="J44" s="38">
        <v>5.015</v>
      </c>
      <c r="K44" s="13">
        <v>10.78</v>
      </c>
      <c r="L44" s="102">
        <v>17.885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9000</v>
      </c>
      <c r="F46" s="14">
        <v>4500</v>
      </c>
      <c r="G46" s="14">
        <v>4000</v>
      </c>
      <c r="H46" s="14">
        <v>4000</v>
      </c>
      <c r="I46" s="31">
        <v>3800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3380</v>
      </c>
      <c r="E47" s="19">
        <v>3830</v>
      </c>
      <c r="F47" s="19">
        <v>2100</v>
      </c>
      <c r="G47" s="19">
        <v>1426</v>
      </c>
      <c r="H47" s="19">
        <v>1648</v>
      </c>
      <c r="I47" s="46">
        <v>1746</v>
      </c>
      <c r="J47" s="60">
        <v>46</v>
      </c>
      <c r="K47" s="55">
        <v>35.1</v>
      </c>
      <c r="L47" s="22">
        <v>30.9</v>
      </c>
      <c r="M47" s="19">
        <v>30.8</v>
      </c>
      <c r="N47" s="48">
        <v>30.9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15.24</v>
      </c>
      <c r="D51" s="102"/>
      <c r="E51" s="102"/>
      <c r="F51" s="104">
        <v>16.73</v>
      </c>
      <c r="G51" s="104"/>
      <c r="H51" s="104"/>
      <c r="I51" s="102">
        <v>7.115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350</v>
      </c>
      <c r="E53" s="15">
        <v>370</v>
      </c>
      <c r="F53" s="10" t="s">
        <v>16</v>
      </c>
      <c r="G53" s="30">
        <v>400</v>
      </c>
      <c r="H53" s="14">
        <v>380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58.9</v>
      </c>
      <c r="D54" s="22">
        <v>95.7</v>
      </c>
      <c r="E54" s="48">
        <v>93.5</v>
      </c>
      <c r="F54" s="17" t="s">
        <v>41</v>
      </c>
      <c r="G54" s="64">
        <v>88.4</v>
      </c>
      <c r="H54" s="59">
        <v>88</v>
      </c>
      <c r="I54" s="20">
        <v>29.7</v>
      </c>
      <c r="J54" s="20">
        <v>27.2</v>
      </c>
      <c r="K54" s="58">
        <v>26.8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21" sqref="A2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40721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16.248</v>
      </c>
      <c r="E9" s="102">
        <v>20.84</v>
      </c>
      <c r="F9" s="102"/>
      <c r="G9" s="102"/>
      <c r="H9" s="10" t="s">
        <v>16</v>
      </c>
      <c r="I9" s="11" t="s">
        <v>16</v>
      </c>
      <c r="J9" s="13">
        <v>13.1</v>
      </c>
      <c r="K9" s="102">
        <v>17.892</v>
      </c>
      <c r="L9" s="102"/>
      <c r="M9" s="102"/>
      <c r="N9" s="10" t="s">
        <v>16</v>
      </c>
      <c r="O9" s="13">
        <v>16.57</v>
      </c>
      <c r="P9" s="102">
        <v>24.638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400</v>
      </c>
      <c r="E11" s="14">
        <v>750</v>
      </c>
      <c r="F11" s="14">
        <v>800</v>
      </c>
      <c r="G11" s="15">
        <v>750</v>
      </c>
      <c r="H11" s="10" t="s">
        <v>16</v>
      </c>
      <c r="I11" s="11" t="s">
        <v>16</v>
      </c>
      <c r="J11" s="14">
        <v>80</v>
      </c>
      <c r="K11" s="14">
        <v>220</v>
      </c>
      <c r="L11" s="14">
        <v>220</v>
      </c>
      <c r="M11" s="15">
        <v>230</v>
      </c>
      <c r="N11" s="10" t="s">
        <v>16</v>
      </c>
      <c r="O11" s="14">
        <v>80</v>
      </c>
      <c r="P11" s="14">
        <v>150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89</v>
      </c>
      <c r="E12" s="59">
        <v>159</v>
      </c>
      <c r="F12" s="59">
        <v>173</v>
      </c>
      <c r="G12" s="21">
        <v>174.1</v>
      </c>
      <c r="H12" s="17" t="s">
        <v>41</v>
      </c>
      <c r="I12" s="18" t="s">
        <v>41</v>
      </c>
      <c r="J12" s="22">
        <v>68.5</v>
      </c>
      <c r="K12" s="59">
        <v>77</v>
      </c>
      <c r="L12" s="20">
        <v>74.3</v>
      </c>
      <c r="M12" s="21">
        <v>71.7</v>
      </c>
      <c r="N12" s="17" t="s">
        <v>41</v>
      </c>
      <c r="O12" s="22">
        <v>42.7</v>
      </c>
      <c r="P12" s="22">
        <v>47.1</v>
      </c>
      <c r="Q12" s="22">
        <v>61.4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3.682</v>
      </c>
      <c r="C16" s="13">
        <v>9.655</v>
      </c>
      <c r="D16" s="11" t="s">
        <v>16</v>
      </c>
      <c r="E16" s="13">
        <v>21.88</v>
      </c>
      <c r="F16" s="102">
        <v>25.45</v>
      </c>
      <c r="G16" s="102"/>
      <c r="H16" s="102"/>
      <c r="I16" s="38">
        <v>6.222</v>
      </c>
      <c r="J16" s="13">
        <v>16.338</v>
      </c>
      <c r="K16" s="13">
        <v>20.02</v>
      </c>
      <c r="L16" s="102">
        <v>21.673</v>
      </c>
      <c r="M16" s="102"/>
      <c r="N16" s="102"/>
      <c r="O16" s="104">
        <v>18.555</v>
      </c>
      <c r="P16" s="104"/>
      <c r="Q16" s="43">
        <v>16.015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15</v>
      </c>
      <c r="D18" s="11" t="s">
        <v>16</v>
      </c>
      <c r="E18" s="14">
        <v>1250</v>
      </c>
      <c r="F18" s="14">
        <v>65</v>
      </c>
      <c r="G18" s="14">
        <v>60</v>
      </c>
      <c r="H18" s="15">
        <v>60</v>
      </c>
      <c r="I18" s="30">
        <v>8</v>
      </c>
      <c r="J18" s="14">
        <v>280</v>
      </c>
      <c r="K18" s="14">
        <v>1000</v>
      </c>
      <c r="L18" s="14">
        <v>10</v>
      </c>
      <c r="M18" s="14">
        <v>10</v>
      </c>
      <c r="N18" s="31">
        <v>10</v>
      </c>
      <c r="O18" s="30">
        <v>700</v>
      </c>
      <c r="P18" s="14">
        <v>800</v>
      </c>
      <c r="Q18" s="53">
        <v>150</v>
      </c>
      <c r="R18" s="3"/>
    </row>
    <row r="19" spans="1:18" ht="11.25" customHeight="1">
      <c r="A19" s="16" t="s">
        <v>40</v>
      </c>
      <c r="B19" s="22">
        <v>23.8</v>
      </c>
      <c r="C19" s="22">
        <v>38.4</v>
      </c>
      <c r="D19" s="18" t="s">
        <v>41</v>
      </c>
      <c r="E19" s="22">
        <v>130.8</v>
      </c>
      <c r="F19" s="59">
        <v>32.5</v>
      </c>
      <c r="G19" s="59">
        <v>31.3</v>
      </c>
      <c r="H19" s="58">
        <v>30.2</v>
      </c>
      <c r="I19" s="60">
        <v>49.2</v>
      </c>
      <c r="J19" s="22">
        <v>79.6</v>
      </c>
      <c r="K19" s="22">
        <v>123.4</v>
      </c>
      <c r="L19" s="20">
        <v>25.4</v>
      </c>
      <c r="M19" s="59">
        <v>23</v>
      </c>
      <c r="N19" s="41">
        <v>22.5</v>
      </c>
      <c r="O19" s="62">
        <v>161</v>
      </c>
      <c r="P19" s="20">
        <v>172.3</v>
      </c>
      <c r="Q19" s="63">
        <v>82.5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</v>
      </c>
      <c r="C23" s="102">
        <v>10.96</v>
      </c>
      <c r="D23" s="102"/>
      <c r="E23" s="102"/>
      <c r="F23" s="38">
        <v>7.34</v>
      </c>
      <c r="G23" s="13">
        <v>7.85</v>
      </c>
      <c r="H23" s="102">
        <v>7.432</v>
      </c>
      <c r="I23" s="102"/>
      <c r="J23" s="102"/>
      <c r="K23" s="10" t="s">
        <v>16</v>
      </c>
      <c r="L23" s="13">
        <v>29.277</v>
      </c>
      <c r="M23" s="13">
        <v>27.028</v>
      </c>
      <c r="N23" s="13">
        <v>33.571</v>
      </c>
      <c r="O23" s="102">
        <v>42.09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15</v>
      </c>
      <c r="D25" s="14">
        <v>20</v>
      </c>
      <c r="E25" s="15">
        <v>100</v>
      </c>
      <c r="F25" s="30">
        <v>550</v>
      </c>
      <c r="G25" s="14">
        <v>400</v>
      </c>
      <c r="H25" s="14">
        <v>12</v>
      </c>
      <c r="I25" s="14">
        <v>15</v>
      </c>
      <c r="J25" s="31">
        <v>15</v>
      </c>
      <c r="K25" s="10" t="s">
        <v>16</v>
      </c>
      <c r="L25" s="14">
        <v>75</v>
      </c>
      <c r="M25" s="14">
        <v>5300</v>
      </c>
      <c r="N25" s="14">
        <v>1700</v>
      </c>
      <c r="O25" s="14">
        <v>10</v>
      </c>
      <c r="P25" s="14">
        <v>7</v>
      </c>
      <c r="Q25" s="15">
        <v>5</v>
      </c>
      <c r="R25" s="3"/>
      <c r="AE25" s="39"/>
    </row>
    <row r="26" spans="1:31" ht="11.25" customHeight="1">
      <c r="A26" s="16" t="s">
        <v>40</v>
      </c>
      <c r="B26" s="60">
        <v>45.8</v>
      </c>
      <c r="C26" s="59">
        <v>30.5</v>
      </c>
      <c r="D26" s="59">
        <v>34.2</v>
      </c>
      <c r="E26" s="58">
        <v>40.1</v>
      </c>
      <c r="F26" s="60">
        <v>84.2</v>
      </c>
      <c r="G26" s="19">
        <v>76.5</v>
      </c>
      <c r="H26" s="59">
        <v>23.5</v>
      </c>
      <c r="I26" s="59">
        <v>22.5</v>
      </c>
      <c r="J26" s="41">
        <v>23.2</v>
      </c>
      <c r="K26" s="17" t="s">
        <v>41</v>
      </c>
      <c r="L26" s="22">
        <v>48.2</v>
      </c>
      <c r="M26" s="19">
        <v>748</v>
      </c>
      <c r="N26" s="61">
        <v>177.5</v>
      </c>
      <c r="O26" s="59">
        <v>19.6</v>
      </c>
      <c r="P26" s="59">
        <v>18.5</v>
      </c>
      <c r="Q26" s="58">
        <v>18.2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14.62</v>
      </c>
      <c r="C30" s="13">
        <v>20.01</v>
      </c>
      <c r="D30" s="13">
        <v>23.78</v>
      </c>
      <c r="E30" s="106">
        <v>24.561</v>
      </c>
      <c r="F30" s="106"/>
      <c r="G30" s="38">
        <v>11.42</v>
      </c>
      <c r="H30" s="13">
        <v>14.069</v>
      </c>
      <c r="I30" s="13">
        <v>25.118</v>
      </c>
      <c r="J30" s="102">
        <v>31.985</v>
      </c>
      <c r="K30" s="102"/>
      <c r="L30" s="102"/>
      <c r="M30" s="38">
        <v>3.96</v>
      </c>
      <c r="N30" s="13">
        <v>5.418</v>
      </c>
      <c r="O30" s="102">
        <v>8.02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20</v>
      </c>
      <c r="D32" s="14">
        <v>10</v>
      </c>
      <c r="E32" s="14">
        <v>10</v>
      </c>
      <c r="F32" s="31">
        <v>10</v>
      </c>
      <c r="G32" s="30">
        <v>10</v>
      </c>
      <c r="H32" s="14">
        <v>1200</v>
      </c>
      <c r="I32" s="14">
        <v>4000</v>
      </c>
      <c r="J32" s="14">
        <v>20</v>
      </c>
      <c r="K32" s="14">
        <v>20</v>
      </c>
      <c r="L32" s="15">
        <v>20</v>
      </c>
      <c r="M32" s="30">
        <v>150</v>
      </c>
      <c r="N32" s="14">
        <v>120</v>
      </c>
      <c r="O32" s="14">
        <v>250</v>
      </c>
      <c r="P32" s="14">
        <v>220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54.9</v>
      </c>
      <c r="C33" s="22">
        <v>47.2</v>
      </c>
      <c r="D33" s="22">
        <v>28.2</v>
      </c>
      <c r="E33" s="19">
        <v>27.4</v>
      </c>
      <c r="F33" s="55">
        <v>24.7</v>
      </c>
      <c r="G33" s="60">
        <v>51.8</v>
      </c>
      <c r="H33" s="19">
        <v>256</v>
      </c>
      <c r="I33" s="19">
        <v>536</v>
      </c>
      <c r="J33" s="19">
        <v>27.7</v>
      </c>
      <c r="K33" s="22">
        <v>27.9</v>
      </c>
      <c r="L33" s="48">
        <v>29.3</v>
      </c>
      <c r="M33" s="22">
        <v>36.4</v>
      </c>
      <c r="N33" s="22">
        <v>58.9</v>
      </c>
      <c r="O33" s="22">
        <v>71.5</v>
      </c>
      <c r="P33" s="22">
        <v>72.4</v>
      </c>
      <c r="Q33" s="48">
        <v>76.7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16.165</v>
      </c>
      <c r="E37" s="13">
        <v>16.5</v>
      </c>
      <c r="F37" s="13">
        <v>18.451</v>
      </c>
      <c r="G37" s="105">
        <v>29.654</v>
      </c>
      <c r="H37" s="105"/>
      <c r="I37" s="105"/>
      <c r="J37" s="102">
        <v>34.465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1800</v>
      </c>
      <c r="E39" s="14">
        <v>3500</v>
      </c>
      <c r="F39" s="14">
        <v>5000</v>
      </c>
      <c r="G39" s="14">
        <v>2000</v>
      </c>
      <c r="H39" s="14">
        <v>2800</v>
      </c>
      <c r="I39" s="14">
        <v>3000</v>
      </c>
      <c r="J39" s="14">
        <v>25</v>
      </c>
      <c r="K39" s="14">
        <v>35</v>
      </c>
      <c r="L39" s="15">
        <v>42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1023</v>
      </c>
      <c r="E40" s="19">
        <v>1930</v>
      </c>
      <c r="F40" s="19">
        <v>1853</v>
      </c>
      <c r="G40" s="19">
        <v>440</v>
      </c>
      <c r="H40" s="19">
        <v>511</v>
      </c>
      <c r="I40" s="19">
        <v>528</v>
      </c>
      <c r="J40" s="22">
        <v>21.8</v>
      </c>
      <c r="K40" s="22">
        <v>24.2</v>
      </c>
      <c r="L40" s="22">
        <v>28.2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17.288</v>
      </c>
      <c r="E44" s="13">
        <v>19.123</v>
      </c>
      <c r="F44" s="13">
        <v>19.222</v>
      </c>
      <c r="G44" s="102">
        <v>24.922</v>
      </c>
      <c r="H44" s="102"/>
      <c r="I44" s="102"/>
      <c r="J44" s="38">
        <v>5.05</v>
      </c>
      <c r="K44" s="13">
        <v>10.84</v>
      </c>
      <c r="L44" s="102">
        <v>18.01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6000</v>
      </c>
      <c r="E46" s="14">
        <v>8500</v>
      </c>
      <c r="F46" s="14">
        <v>4000</v>
      </c>
      <c r="G46" s="14">
        <v>3300</v>
      </c>
      <c r="H46" s="14">
        <v>4000</v>
      </c>
      <c r="I46" s="31">
        <v>4000</v>
      </c>
      <c r="J46" s="30">
        <v>18</v>
      </c>
      <c r="K46" s="31">
        <v>12</v>
      </c>
      <c r="L46" s="14">
        <v>10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3260</v>
      </c>
      <c r="E47" s="19">
        <v>3710</v>
      </c>
      <c r="F47" s="19">
        <v>2150</v>
      </c>
      <c r="G47" s="19">
        <v>1420</v>
      </c>
      <c r="H47" s="19">
        <v>1614</v>
      </c>
      <c r="I47" s="46">
        <v>1792</v>
      </c>
      <c r="J47" s="60">
        <v>39.8</v>
      </c>
      <c r="K47" s="55">
        <v>31.7</v>
      </c>
      <c r="L47" s="22">
        <v>28.9</v>
      </c>
      <c r="M47" s="19">
        <v>28.5</v>
      </c>
      <c r="N47" s="48">
        <v>29.3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15.6</v>
      </c>
      <c r="D51" s="102"/>
      <c r="E51" s="102"/>
      <c r="F51" s="104">
        <v>17.02</v>
      </c>
      <c r="G51" s="104"/>
      <c r="H51" s="104"/>
      <c r="I51" s="102">
        <v>7.18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320</v>
      </c>
      <c r="E53" s="15">
        <v>400</v>
      </c>
      <c r="F53" s="10" t="s">
        <v>16</v>
      </c>
      <c r="G53" s="30">
        <v>500</v>
      </c>
      <c r="H53" s="14">
        <v>520</v>
      </c>
      <c r="I53" s="14">
        <v>35</v>
      </c>
      <c r="J53" s="14">
        <v>30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58.8</v>
      </c>
      <c r="D54" s="22">
        <v>96.9</v>
      </c>
      <c r="E54" s="48">
        <v>92.5</v>
      </c>
      <c r="F54" s="17" t="s">
        <v>41</v>
      </c>
      <c r="G54" s="64">
        <v>112.9</v>
      </c>
      <c r="H54" s="59">
        <v>111.3</v>
      </c>
      <c r="I54" s="20">
        <v>29.6</v>
      </c>
      <c r="J54" s="20">
        <v>28.1</v>
      </c>
      <c r="K54" s="58">
        <v>27.8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F51" sqref="F51:H5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40728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16.235</v>
      </c>
      <c r="E9" s="102">
        <v>20.11</v>
      </c>
      <c r="F9" s="102"/>
      <c r="G9" s="102"/>
      <c r="H9" s="10" t="s">
        <v>16</v>
      </c>
      <c r="I9" s="11" t="s">
        <v>16</v>
      </c>
      <c r="J9" s="13">
        <v>13.21</v>
      </c>
      <c r="K9" s="102">
        <v>18.05</v>
      </c>
      <c r="L9" s="102"/>
      <c r="M9" s="102"/>
      <c r="N9" s="10" t="s">
        <v>16</v>
      </c>
      <c r="O9" s="13">
        <v>16.43</v>
      </c>
      <c r="P9" s="102">
        <v>24.52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400</v>
      </c>
      <c r="E11" s="14">
        <v>800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65</v>
      </c>
      <c r="K11" s="14">
        <v>200</v>
      </c>
      <c r="L11" s="14">
        <v>220</v>
      </c>
      <c r="M11" s="15">
        <v>220</v>
      </c>
      <c r="N11" s="10" t="s">
        <v>16</v>
      </c>
      <c r="O11" s="14">
        <v>80</v>
      </c>
      <c r="P11" s="14">
        <v>150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94.7</v>
      </c>
      <c r="E12" s="59">
        <v>190.3</v>
      </c>
      <c r="F12" s="68">
        <v>209</v>
      </c>
      <c r="G12" s="21">
        <v>209</v>
      </c>
      <c r="H12" s="17" t="s">
        <v>41</v>
      </c>
      <c r="I12" s="18" t="s">
        <v>41</v>
      </c>
      <c r="J12" s="22">
        <v>66.5</v>
      </c>
      <c r="K12" s="59">
        <v>71.4</v>
      </c>
      <c r="L12" s="59">
        <v>74</v>
      </c>
      <c r="M12" s="21">
        <v>73.2</v>
      </c>
      <c r="N12" s="17" t="s">
        <v>41</v>
      </c>
      <c r="O12" s="22">
        <v>47.7</v>
      </c>
      <c r="P12" s="22">
        <v>56.7</v>
      </c>
      <c r="Q12" s="22">
        <v>72.7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3.855</v>
      </c>
      <c r="C16" s="13">
        <v>9.82</v>
      </c>
      <c r="D16" s="11" t="s">
        <v>16</v>
      </c>
      <c r="E16" s="13">
        <v>21.74</v>
      </c>
      <c r="F16" s="102">
        <v>25.07</v>
      </c>
      <c r="G16" s="102"/>
      <c r="H16" s="102"/>
      <c r="I16" s="38">
        <v>7.655</v>
      </c>
      <c r="J16" s="13">
        <v>16.41</v>
      </c>
      <c r="K16" s="13">
        <v>20</v>
      </c>
      <c r="L16" s="102">
        <v>21.565</v>
      </c>
      <c r="M16" s="102"/>
      <c r="N16" s="102"/>
      <c r="O16" s="104">
        <v>18.79</v>
      </c>
      <c r="P16" s="104"/>
      <c r="Q16" s="43">
        <v>16.45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12</v>
      </c>
      <c r="D18" s="11" t="s">
        <v>16</v>
      </c>
      <c r="E18" s="14">
        <v>1200</v>
      </c>
      <c r="F18" s="14">
        <v>80</v>
      </c>
      <c r="G18" s="14">
        <v>85</v>
      </c>
      <c r="H18" s="15">
        <v>80</v>
      </c>
      <c r="I18" s="30">
        <v>10</v>
      </c>
      <c r="J18" s="14">
        <v>280</v>
      </c>
      <c r="K18" s="14">
        <v>1100</v>
      </c>
      <c r="L18" s="14">
        <v>10</v>
      </c>
      <c r="M18" s="14">
        <v>10</v>
      </c>
      <c r="N18" s="31">
        <v>10</v>
      </c>
      <c r="O18" s="30">
        <v>750</v>
      </c>
      <c r="P18" s="14">
        <v>800</v>
      </c>
      <c r="Q18" s="53">
        <v>110</v>
      </c>
      <c r="R18" s="3"/>
    </row>
    <row r="19" spans="1:18" ht="11.25" customHeight="1">
      <c r="A19" s="16" t="s">
        <v>40</v>
      </c>
      <c r="B19" s="22">
        <v>23.5</v>
      </c>
      <c r="C19" s="22">
        <v>39.1</v>
      </c>
      <c r="D19" s="18" t="s">
        <v>41</v>
      </c>
      <c r="E19" s="22">
        <v>142.7</v>
      </c>
      <c r="F19" s="59">
        <v>37</v>
      </c>
      <c r="G19" s="59">
        <v>35</v>
      </c>
      <c r="H19" s="58">
        <v>35.2</v>
      </c>
      <c r="I19" s="60">
        <v>45</v>
      </c>
      <c r="J19" s="22">
        <v>82.4</v>
      </c>
      <c r="K19" s="22">
        <v>150.7</v>
      </c>
      <c r="L19" s="20">
        <v>23.1</v>
      </c>
      <c r="M19" s="59">
        <v>22.5</v>
      </c>
      <c r="N19" s="41">
        <v>22.4</v>
      </c>
      <c r="O19" s="62">
        <v>178</v>
      </c>
      <c r="P19" s="20">
        <v>205</v>
      </c>
      <c r="Q19" s="63">
        <v>71.2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8.405</v>
      </c>
      <c r="C23" s="102">
        <v>11.065</v>
      </c>
      <c r="D23" s="102"/>
      <c r="E23" s="102"/>
      <c r="F23" s="38">
        <v>7.38</v>
      </c>
      <c r="G23" s="13">
        <v>7.85</v>
      </c>
      <c r="H23" s="102">
        <v>7.415</v>
      </c>
      <c r="I23" s="102"/>
      <c r="J23" s="102"/>
      <c r="K23" s="10" t="s">
        <v>16</v>
      </c>
      <c r="L23" s="13">
        <v>29.13</v>
      </c>
      <c r="M23" s="13">
        <v>26.93</v>
      </c>
      <c r="N23" s="13">
        <v>33.45</v>
      </c>
      <c r="O23" s="102">
        <v>41.99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15</v>
      </c>
      <c r="D25" s="14">
        <v>17</v>
      </c>
      <c r="E25" s="15">
        <v>40</v>
      </c>
      <c r="F25" s="30">
        <v>600</v>
      </c>
      <c r="G25" s="14">
        <v>420</v>
      </c>
      <c r="H25" s="14">
        <v>15</v>
      </c>
      <c r="I25" s="14">
        <v>20</v>
      </c>
      <c r="J25" s="31">
        <v>20</v>
      </c>
      <c r="K25" s="10" t="s">
        <v>16</v>
      </c>
      <c r="L25" s="14">
        <v>55</v>
      </c>
      <c r="M25" s="14">
        <v>4000</v>
      </c>
      <c r="N25" s="14">
        <v>1550</v>
      </c>
      <c r="O25" s="14">
        <v>10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>
        <v>52.2</v>
      </c>
      <c r="C26" s="59">
        <v>32.8</v>
      </c>
      <c r="D26" s="59">
        <v>32.3</v>
      </c>
      <c r="E26" s="58">
        <v>35</v>
      </c>
      <c r="F26" s="60">
        <v>89.5</v>
      </c>
      <c r="G26" s="19">
        <v>78.5</v>
      </c>
      <c r="H26" s="59">
        <v>24.5</v>
      </c>
      <c r="I26" s="59">
        <v>25</v>
      </c>
      <c r="J26" s="41">
        <v>24.9</v>
      </c>
      <c r="K26" s="17" t="s">
        <v>41</v>
      </c>
      <c r="L26" s="22">
        <v>50.5</v>
      </c>
      <c r="M26" s="19">
        <v>838</v>
      </c>
      <c r="N26" s="22">
        <v>196.2</v>
      </c>
      <c r="O26" s="59">
        <v>18.8</v>
      </c>
      <c r="P26" s="59">
        <v>19.4</v>
      </c>
      <c r="Q26" s="58">
        <v>18.7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14.73</v>
      </c>
      <c r="C30" s="13">
        <v>20.05</v>
      </c>
      <c r="D30" s="13">
        <v>23.765</v>
      </c>
      <c r="E30" s="106">
        <v>24.49</v>
      </c>
      <c r="F30" s="106"/>
      <c r="G30" s="38">
        <v>11.44</v>
      </c>
      <c r="H30" s="13">
        <v>14.095</v>
      </c>
      <c r="I30" s="13">
        <v>24.95</v>
      </c>
      <c r="J30" s="102">
        <v>31.61</v>
      </c>
      <c r="K30" s="102"/>
      <c r="L30" s="102"/>
      <c r="M30" s="38">
        <v>4.585</v>
      </c>
      <c r="N30" s="13">
        <v>5.71</v>
      </c>
      <c r="O30" s="102">
        <v>8.15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22</v>
      </c>
      <c r="D32" s="14">
        <v>10</v>
      </c>
      <c r="E32" s="14">
        <v>10</v>
      </c>
      <c r="F32" s="31">
        <v>5</v>
      </c>
      <c r="G32" s="30">
        <v>7</v>
      </c>
      <c r="H32" s="14">
        <v>1400</v>
      </c>
      <c r="I32" s="14">
        <v>4800</v>
      </c>
      <c r="J32" s="14">
        <v>17</v>
      </c>
      <c r="K32" s="14">
        <v>15</v>
      </c>
      <c r="L32" s="15">
        <v>15</v>
      </c>
      <c r="M32" s="30">
        <v>120</v>
      </c>
      <c r="N32" s="14">
        <v>150</v>
      </c>
      <c r="O32" s="14">
        <v>280</v>
      </c>
      <c r="P32" s="14">
        <v>300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55.8</v>
      </c>
      <c r="C33" s="22">
        <v>45</v>
      </c>
      <c r="D33" s="22">
        <v>26</v>
      </c>
      <c r="E33" s="19">
        <v>25.8</v>
      </c>
      <c r="F33" s="55">
        <v>24.6</v>
      </c>
      <c r="G33" s="60">
        <v>41.7</v>
      </c>
      <c r="H33" s="19">
        <v>295</v>
      </c>
      <c r="I33" s="19">
        <v>715</v>
      </c>
      <c r="J33" s="19">
        <v>25.7</v>
      </c>
      <c r="K33" s="22">
        <v>25.6</v>
      </c>
      <c r="L33" s="48">
        <v>26.2</v>
      </c>
      <c r="M33" s="22">
        <v>53.9</v>
      </c>
      <c r="N33" s="22">
        <v>61.2</v>
      </c>
      <c r="O33" s="22">
        <v>73.2</v>
      </c>
      <c r="P33" s="22">
        <v>74.6</v>
      </c>
      <c r="Q33" s="48">
        <v>75.7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16.11</v>
      </c>
      <c r="E37" s="13">
        <v>16.42</v>
      </c>
      <c r="F37" s="13">
        <v>18.2</v>
      </c>
      <c r="G37" s="105">
        <v>29.31</v>
      </c>
      <c r="H37" s="105"/>
      <c r="I37" s="105"/>
      <c r="J37" s="102">
        <v>34.255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1800</v>
      </c>
      <c r="E39" s="14">
        <v>4300</v>
      </c>
      <c r="F39" s="14">
        <v>4200</v>
      </c>
      <c r="G39" s="14">
        <v>2000</v>
      </c>
      <c r="H39" s="14">
        <v>2500</v>
      </c>
      <c r="I39" s="14">
        <v>2400</v>
      </c>
      <c r="J39" s="14">
        <v>25</v>
      </c>
      <c r="K39" s="14">
        <v>17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1070</v>
      </c>
      <c r="E40" s="19">
        <v>1907</v>
      </c>
      <c r="F40" s="19">
        <v>1937</v>
      </c>
      <c r="G40" s="19">
        <v>447</v>
      </c>
      <c r="H40" s="19">
        <v>609</v>
      </c>
      <c r="I40" s="19">
        <v>640</v>
      </c>
      <c r="J40" s="22">
        <v>22.2</v>
      </c>
      <c r="K40" s="22">
        <v>19.4</v>
      </c>
      <c r="L40" s="22">
        <v>19.5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17.095</v>
      </c>
      <c r="E44" s="13">
        <v>18.75</v>
      </c>
      <c r="F44" s="13">
        <v>18.855</v>
      </c>
      <c r="G44" s="102">
        <v>24.6</v>
      </c>
      <c r="H44" s="102"/>
      <c r="I44" s="102"/>
      <c r="J44" s="38">
        <v>5.05</v>
      </c>
      <c r="K44" s="13">
        <v>10.765</v>
      </c>
      <c r="L44" s="102">
        <v>18.09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8500</v>
      </c>
      <c r="F46" s="14">
        <v>3800</v>
      </c>
      <c r="G46" s="14">
        <v>3000</v>
      </c>
      <c r="H46" s="14">
        <v>4200</v>
      </c>
      <c r="I46" s="31">
        <v>3700</v>
      </c>
      <c r="J46" s="30">
        <v>15</v>
      </c>
      <c r="K46" s="31">
        <v>12</v>
      </c>
      <c r="L46" s="14">
        <v>13</v>
      </c>
      <c r="M46" s="14">
        <v>12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3110</v>
      </c>
      <c r="E47" s="19">
        <v>3520</v>
      </c>
      <c r="F47" s="19">
        <v>2210</v>
      </c>
      <c r="G47" s="19">
        <v>1540</v>
      </c>
      <c r="H47" s="19">
        <v>1752</v>
      </c>
      <c r="I47" s="46">
        <v>1895</v>
      </c>
      <c r="J47" s="60">
        <v>42.2</v>
      </c>
      <c r="K47" s="55">
        <v>34.9</v>
      </c>
      <c r="L47" s="22">
        <v>30.5</v>
      </c>
      <c r="M47" s="19">
        <v>30.2</v>
      </c>
      <c r="N47" s="48">
        <v>30.4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15.96</v>
      </c>
      <c r="D51" s="102"/>
      <c r="E51" s="102"/>
      <c r="F51" s="104" t="s">
        <v>794</v>
      </c>
      <c r="G51" s="104"/>
      <c r="H51" s="104"/>
      <c r="I51" s="102">
        <v>7.15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180</v>
      </c>
      <c r="D53" s="14">
        <v>370</v>
      </c>
      <c r="E53" s="15">
        <v>420</v>
      </c>
      <c r="F53" s="10" t="s">
        <v>16</v>
      </c>
      <c r="G53" s="30" t="s">
        <v>794</v>
      </c>
      <c r="H53" s="14" t="s">
        <v>794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58.6</v>
      </c>
      <c r="D54" s="22">
        <v>101.3</v>
      </c>
      <c r="E54" s="48">
        <v>110.5</v>
      </c>
      <c r="F54" s="17" t="s">
        <v>41</v>
      </c>
      <c r="G54" s="64" t="s">
        <v>794</v>
      </c>
      <c r="H54" s="59" t="s">
        <v>794</v>
      </c>
      <c r="I54" s="20">
        <v>30.1</v>
      </c>
      <c r="J54" s="20">
        <v>28.7</v>
      </c>
      <c r="K54" s="58">
        <v>28.8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54" sqref="A5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40735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16.42</v>
      </c>
      <c r="E9" s="102">
        <v>20.222</v>
      </c>
      <c r="F9" s="102"/>
      <c r="G9" s="102"/>
      <c r="H9" s="10" t="s">
        <v>16</v>
      </c>
      <c r="I9" s="11" t="s">
        <v>16</v>
      </c>
      <c r="J9" s="13">
        <v>13.37</v>
      </c>
      <c r="K9" s="102">
        <v>18</v>
      </c>
      <c r="L9" s="102"/>
      <c r="M9" s="102"/>
      <c r="N9" s="10" t="s">
        <v>16</v>
      </c>
      <c r="O9" s="13">
        <v>16.543</v>
      </c>
      <c r="P9" s="102">
        <v>24.7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380</v>
      </c>
      <c r="E11" s="14">
        <v>700</v>
      </c>
      <c r="F11" s="14">
        <v>820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200</v>
      </c>
      <c r="L11" s="14">
        <v>200</v>
      </c>
      <c r="M11" s="15">
        <v>200</v>
      </c>
      <c r="N11" s="10" t="s">
        <v>16</v>
      </c>
      <c r="O11" s="14">
        <v>80</v>
      </c>
      <c r="P11" s="14">
        <v>70</v>
      </c>
      <c r="Q11" s="14">
        <v>200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109.1</v>
      </c>
      <c r="E12" s="59">
        <v>214</v>
      </c>
      <c r="F12" s="68">
        <v>245</v>
      </c>
      <c r="G12" s="21">
        <v>279</v>
      </c>
      <c r="H12" s="17" t="s">
        <v>41</v>
      </c>
      <c r="I12" s="18" t="s">
        <v>41</v>
      </c>
      <c r="J12" s="22">
        <v>72.7</v>
      </c>
      <c r="K12" s="59">
        <v>77.8</v>
      </c>
      <c r="L12" s="59">
        <v>74.1</v>
      </c>
      <c r="M12" s="21">
        <v>72.6</v>
      </c>
      <c r="N12" s="17" t="s">
        <v>41</v>
      </c>
      <c r="O12" s="22">
        <v>53.7</v>
      </c>
      <c r="P12" s="22">
        <v>50.1</v>
      </c>
      <c r="Q12" s="22">
        <v>64.1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4.17</v>
      </c>
      <c r="C16" s="13">
        <v>9.94</v>
      </c>
      <c r="D16" s="11" t="s">
        <v>16</v>
      </c>
      <c r="E16" s="13">
        <v>21.888</v>
      </c>
      <c r="F16" s="102">
        <v>25.21</v>
      </c>
      <c r="G16" s="102"/>
      <c r="H16" s="102"/>
      <c r="I16" s="38">
        <v>8.359</v>
      </c>
      <c r="J16" s="13">
        <v>16.589</v>
      </c>
      <c r="K16" s="13">
        <v>20.088</v>
      </c>
      <c r="L16" s="102">
        <v>21.666</v>
      </c>
      <c r="M16" s="102"/>
      <c r="N16" s="102"/>
      <c r="O16" s="104">
        <v>19.07</v>
      </c>
      <c r="P16" s="104"/>
      <c r="Q16" s="43">
        <v>17.027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12</v>
      </c>
      <c r="C18" s="14">
        <v>15</v>
      </c>
      <c r="D18" s="11" t="s">
        <v>16</v>
      </c>
      <c r="E18" s="14">
        <v>1500</v>
      </c>
      <c r="F18" s="14">
        <v>100</v>
      </c>
      <c r="G18" s="14">
        <v>100</v>
      </c>
      <c r="H18" s="15">
        <v>100</v>
      </c>
      <c r="I18" s="30">
        <v>10</v>
      </c>
      <c r="J18" s="14">
        <v>300</v>
      </c>
      <c r="K18" s="14">
        <v>1100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110</v>
      </c>
      <c r="R18" s="3"/>
    </row>
    <row r="19" spans="1:18" ht="11.25" customHeight="1">
      <c r="A19" s="16" t="s">
        <v>40</v>
      </c>
      <c r="B19" s="22">
        <v>34.8</v>
      </c>
      <c r="C19" s="22">
        <v>41.2</v>
      </c>
      <c r="D19" s="18" t="s">
        <v>41</v>
      </c>
      <c r="E19" s="22">
        <v>149.4</v>
      </c>
      <c r="F19" s="59">
        <v>40</v>
      </c>
      <c r="G19" s="59">
        <v>39.1</v>
      </c>
      <c r="H19" s="58">
        <v>38.2</v>
      </c>
      <c r="I19" s="60">
        <v>49.8</v>
      </c>
      <c r="J19" s="22">
        <v>83.9</v>
      </c>
      <c r="K19" s="22">
        <v>144.5</v>
      </c>
      <c r="L19" s="20">
        <v>23.5</v>
      </c>
      <c r="M19" s="59">
        <v>22.9</v>
      </c>
      <c r="N19" s="41">
        <v>22.5</v>
      </c>
      <c r="O19" s="62">
        <v>217</v>
      </c>
      <c r="P19" s="20">
        <v>232</v>
      </c>
      <c r="Q19" s="63">
        <v>71.8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8.55</v>
      </c>
      <c r="C23" s="102">
        <v>11.2</v>
      </c>
      <c r="D23" s="102"/>
      <c r="E23" s="102"/>
      <c r="F23" s="38">
        <v>7.34</v>
      </c>
      <c r="G23" s="13">
        <v>7.885</v>
      </c>
      <c r="H23" s="102">
        <v>7.475</v>
      </c>
      <c r="I23" s="102"/>
      <c r="J23" s="102"/>
      <c r="K23" s="10" t="s">
        <v>16</v>
      </c>
      <c r="L23" s="13">
        <v>29.2</v>
      </c>
      <c r="M23" s="13">
        <v>27.07</v>
      </c>
      <c r="N23" s="13">
        <v>33.552</v>
      </c>
      <c r="O23" s="102">
        <v>42.168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7</v>
      </c>
      <c r="C25" s="14">
        <v>18</v>
      </c>
      <c r="D25" s="14">
        <v>20</v>
      </c>
      <c r="E25" s="15">
        <v>30</v>
      </c>
      <c r="F25" s="30">
        <v>500</v>
      </c>
      <c r="G25" s="14">
        <v>500</v>
      </c>
      <c r="H25" s="14">
        <v>15</v>
      </c>
      <c r="I25" s="14">
        <v>18</v>
      </c>
      <c r="J25" s="31">
        <v>30</v>
      </c>
      <c r="K25" s="10" t="s">
        <v>16</v>
      </c>
      <c r="L25" s="14">
        <v>110</v>
      </c>
      <c r="M25" s="14">
        <v>2800</v>
      </c>
      <c r="N25" s="14">
        <v>1200</v>
      </c>
      <c r="O25" s="14">
        <v>10</v>
      </c>
      <c r="P25" s="14">
        <v>7</v>
      </c>
      <c r="Q25" s="15">
        <v>8</v>
      </c>
      <c r="R25" s="3"/>
      <c r="AE25" s="39"/>
    </row>
    <row r="26" spans="1:31" ht="11.25" customHeight="1">
      <c r="A26" s="16" t="s">
        <v>40</v>
      </c>
      <c r="B26" s="60">
        <v>49.2</v>
      </c>
      <c r="C26" s="59">
        <v>34.3</v>
      </c>
      <c r="D26" s="59">
        <v>32.8</v>
      </c>
      <c r="E26" s="58">
        <v>33.2</v>
      </c>
      <c r="F26" s="60">
        <v>97.6</v>
      </c>
      <c r="G26" s="19">
        <v>87.1</v>
      </c>
      <c r="H26" s="59">
        <v>25.3</v>
      </c>
      <c r="I26" s="59">
        <v>25.1</v>
      </c>
      <c r="J26" s="41">
        <v>40</v>
      </c>
      <c r="K26" s="17" t="s">
        <v>41</v>
      </c>
      <c r="L26" s="22">
        <v>70.6</v>
      </c>
      <c r="M26" s="19">
        <v>569</v>
      </c>
      <c r="N26" s="22">
        <v>211</v>
      </c>
      <c r="O26" s="59">
        <v>23.6</v>
      </c>
      <c r="P26" s="59">
        <v>21.8</v>
      </c>
      <c r="Q26" s="58">
        <v>21.4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14.921</v>
      </c>
      <c r="C30" s="13">
        <v>20.229</v>
      </c>
      <c r="D30" s="13">
        <v>23.823</v>
      </c>
      <c r="E30" s="106">
        <v>24.582</v>
      </c>
      <c r="F30" s="106"/>
      <c r="G30" s="38">
        <v>11.6</v>
      </c>
      <c r="H30" s="13">
        <v>14.21</v>
      </c>
      <c r="I30" s="13">
        <v>25.038</v>
      </c>
      <c r="J30" s="102">
        <v>31.816</v>
      </c>
      <c r="K30" s="102"/>
      <c r="L30" s="102"/>
      <c r="M30" s="38">
        <v>4.99</v>
      </c>
      <c r="N30" s="13">
        <v>5.991</v>
      </c>
      <c r="O30" s="102">
        <v>8.216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55</v>
      </c>
      <c r="D32" s="14">
        <v>8</v>
      </c>
      <c r="E32" s="14">
        <v>10</v>
      </c>
      <c r="F32" s="31">
        <v>10</v>
      </c>
      <c r="G32" s="30">
        <v>7</v>
      </c>
      <c r="H32" s="14">
        <v>1400</v>
      </c>
      <c r="I32" s="14">
        <v>4200</v>
      </c>
      <c r="J32" s="14">
        <v>18</v>
      </c>
      <c r="K32" s="14">
        <v>18</v>
      </c>
      <c r="L32" s="15">
        <v>18</v>
      </c>
      <c r="M32" s="30">
        <v>125</v>
      </c>
      <c r="N32" s="14">
        <v>130</v>
      </c>
      <c r="O32" s="14">
        <v>280</v>
      </c>
      <c r="P32" s="14">
        <v>280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54.5</v>
      </c>
      <c r="C33" s="22">
        <v>53.8</v>
      </c>
      <c r="D33" s="22">
        <v>28</v>
      </c>
      <c r="E33" s="19">
        <v>25.3</v>
      </c>
      <c r="F33" s="55">
        <v>24.1</v>
      </c>
      <c r="G33" s="60">
        <v>49.9</v>
      </c>
      <c r="H33" s="19">
        <v>260</v>
      </c>
      <c r="I33" s="19">
        <v>766</v>
      </c>
      <c r="J33" s="19">
        <v>28.6</v>
      </c>
      <c r="K33" s="22">
        <v>26.6</v>
      </c>
      <c r="L33" s="48">
        <v>26.6</v>
      </c>
      <c r="M33" s="22">
        <v>59.6</v>
      </c>
      <c r="N33" s="22">
        <v>61.2</v>
      </c>
      <c r="O33" s="22">
        <v>74.6</v>
      </c>
      <c r="P33" s="22">
        <v>78</v>
      </c>
      <c r="Q33" s="48">
        <v>77.2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16.584</v>
      </c>
      <c r="E37" s="13">
        <v>16.358</v>
      </c>
      <c r="F37" s="13">
        <v>18.24</v>
      </c>
      <c r="G37" s="105">
        <v>29.439</v>
      </c>
      <c r="H37" s="105"/>
      <c r="I37" s="105"/>
      <c r="J37" s="102">
        <v>34.4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1600</v>
      </c>
      <c r="E39" s="14">
        <v>4800</v>
      </c>
      <c r="F39" s="14">
        <v>4800</v>
      </c>
      <c r="G39" s="14">
        <v>2800</v>
      </c>
      <c r="H39" s="14">
        <v>3000</v>
      </c>
      <c r="I39" s="14">
        <v>2900</v>
      </c>
      <c r="J39" s="14">
        <v>10</v>
      </c>
      <c r="K39" s="14">
        <v>40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1011</v>
      </c>
      <c r="E40" s="19">
        <v>1804</v>
      </c>
      <c r="F40" s="19">
        <v>1866</v>
      </c>
      <c r="G40" s="19">
        <v>568</v>
      </c>
      <c r="H40" s="19">
        <v>574</v>
      </c>
      <c r="I40" s="19">
        <v>588</v>
      </c>
      <c r="J40" s="22">
        <v>18.8</v>
      </c>
      <c r="K40" s="22">
        <v>30.2</v>
      </c>
      <c r="L40" s="22">
        <v>27.1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17.248</v>
      </c>
      <c r="E44" s="13">
        <v>18.889</v>
      </c>
      <c r="F44" s="13">
        <v>19.086</v>
      </c>
      <c r="G44" s="102">
        <v>24.641</v>
      </c>
      <c r="H44" s="102"/>
      <c r="I44" s="102"/>
      <c r="J44" s="38">
        <v>5.09</v>
      </c>
      <c r="K44" s="13">
        <v>10.928</v>
      </c>
      <c r="L44" s="102">
        <v>18.338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4800</v>
      </c>
      <c r="G46" s="14">
        <v>3500</v>
      </c>
      <c r="H46" s="14">
        <v>4100</v>
      </c>
      <c r="I46" s="31">
        <v>4000</v>
      </c>
      <c r="J46" s="30">
        <v>15</v>
      </c>
      <c r="K46" s="31">
        <v>12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3110</v>
      </c>
      <c r="E47" s="19">
        <v>3520</v>
      </c>
      <c r="F47" s="19">
        <v>2210</v>
      </c>
      <c r="G47" s="19">
        <v>1540</v>
      </c>
      <c r="H47" s="19">
        <v>1752</v>
      </c>
      <c r="I47" s="46">
        <v>1895</v>
      </c>
      <c r="J47" s="60">
        <v>40.8</v>
      </c>
      <c r="K47" s="55">
        <v>36.6</v>
      </c>
      <c r="L47" s="22">
        <v>28.6</v>
      </c>
      <c r="M47" s="19">
        <v>28.2</v>
      </c>
      <c r="N47" s="48">
        <v>27.9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16.21</v>
      </c>
      <c r="D51" s="102"/>
      <c r="E51" s="102"/>
      <c r="F51" s="104">
        <v>17.11</v>
      </c>
      <c r="G51" s="104"/>
      <c r="H51" s="104"/>
      <c r="I51" s="102">
        <v>7.21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300</v>
      </c>
      <c r="E53" s="15">
        <v>500</v>
      </c>
      <c r="F53" s="10" t="s">
        <v>16</v>
      </c>
      <c r="G53" s="30">
        <v>600</v>
      </c>
      <c r="H53" s="14">
        <v>550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57.8</v>
      </c>
      <c r="D54" s="22">
        <v>80.8</v>
      </c>
      <c r="E54" s="48">
        <v>114.6</v>
      </c>
      <c r="F54" s="17" t="s">
        <v>41</v>
      </c>
      <c r="G54" s="64">
        <v>122.5</v>
      </c>
      <c r="H54" s="59">
        <v>128.8</v>
      </c>
      <c r="I54" s="20">
        <v>32.5</v>
      </c>
      <c r="J54" s="20">
        <v>29.4</v>
      </c>
      <c r="K54" s="58">
        <v>29.3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C44" sqref="C4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40743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16.22</v>
      </c>
      <c r="E9" s="102">
        <v>18.35</v>
      </c>
      <c r="F9" s="102"/>
      <c r="G9" s="102"/>
      <c r="H9" s="10" t="s">
        <v>16</v>
      </c>
      <c r="I9" s="11" t="s">
        <v>16</v>
      </c>
      <c r="J9" s="13">
        <v>13.355</v>
      </c>
      <c r="K9" s="102">
        <v>17.74</v>
      </c>
      <c r="L9" s="102"/>
      <c r="M9" s="102"/>
      <c r="N9" s="10" t="s">
        <v>16</v>
      </c>
      <c r="O9" s="13">
        <v>16.44</v>
      </c>
      <c r="P9" s="102">
        <v>24.63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1000</v>
      </c>
      <c r="F11" s="14">
        <v>1200</v>
      </c>
      <c r="G11" s="15">
        <v>1200</v>
      </c>
      <c r="H11" s="10" t="s">
        <v>16</v>
      </c>
      <c r="I11" s="11" t="s">
        <v>16</v>
      </c>
      <c r="J11" s="14">
        <v>80</v>
      </c>
      <c r="K11" s="14">
        <v>200</v>
      </c>
      <c r="L11" s="14">
        <v>200</v>
      </c>
      <c r="M11" s="15">
        <v>200</v>
      </c>
      <c r="N11" s="10" t="s">
        <v>16</v>
      </c>
      <c r="O11" s="14">
        <v>80</v>
      </c>
      <c r="P11" s="14">
        <v>150</v>
      </c>
      <c r="Q11" s="14">
        <v>100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90.6</v>
      </c>
      <c r="E12" s="68">
        <v>264</v>
      </c>
      <c r="F12" s="68">
        <v>308</v>
      </c>
      <c r="G12" s="21">
        <v>312</v>
      </c>
      <c r="H12" s="17" t="s">
        <v>41</v>
      </c>
      <c r="I12" s="18" t="s">
        <v>41</v>
      </c>
      <c r="J12" s="22">
        <v>63.8</v>
      </c>
      <c r="K12" s="59">
        <v>67.5</v>
      </c>
      <c r="L12" s="59">
        <v>66.9</v>
      </c>
      <c r="M12" s="21">
        <v>65.6</v>
      </c>
      <c r="N12" s="17" t="s">
        <v>41</v>
      </c>
      <c r="O12" s="22">
        <v>44</v>
      </c>
      <c r="P12" s="22">
        <v>56.2</v>
      </c>
      <c r="Q12" s="22">
        <v>52.2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4.19</v>
      </c>
      <c r="C16" s="13">
        <v>9.985</v>
      </c>
      <c r="D16" s="11" t="s">
        <v>16</v>
      </c>
      <c r="E16" s="13">
        <v>22</v>
      </c>
      <c r="F16" s="102">
        <v>24.46</v>
      </c>
      <c r="G16" s="102"/>
      <c r="H16" s="102"/>
      <c r="I16" s="38">
        <v>8.51</v>
      </c>
      <c r="J16" s="13">
        <v>16.63</v>
      </c>
      <c r="K16" s="13">
        <v>20.15</v>
      </c>
      <c r="L16" s="102">
        <v>21.275</v>
      </c>
      <c r="M16" s="102"/>
      <c r="N16" s="102"/>
      <c r="O16" s="104">
        <v>17.865</v>
      </c>
      <c r="P16" s="104"/>
      <c r="Q16" s="43">
        <v>16.06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12</v>
      </c>
      <c r="D18" s="11" t="s">
        <v>16</v>
      </c>
      <c r="E18" s="14">
        <v>1400</v>
      </c>
      <c r="F18" s="14">
        <v>60</v>
      </c>
      <c r="G18" s="14">
        <v>80</v>
      </c>
      <c r="H18" s="15">
        <v>80</v>
      </c>
      <c r="I18" s="30">
        <v>10</v>
      </c>
      <c r="J18" s="14">
        <v>270</v>
      </c>
      <c r="K18" s="14">
        <v>1200</v>
      </c>
      <c r="L18" s="14">
        <v>10</v>
      </c>
      <c r="M18" s="14">
        <v>10</v>
      </c>
      <c r="N18" s="31">
        <v>10</v>
      </c>
      <c r="O18" s="30">
        <v>850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22">
        <v>25.6</v>
      </c>
      <c r="C19" s="22">
        <v>39.1</v>
      </c>
      <c r="D19" s="18" t="s">
        <v>41</v>
      </c>
      <c r="E19" s="22">
        <v>155</v>
      </c>
      <c r="F19" s="59">
        <v>34.7</v>
      </c>
      <c r="G19" s="59">
        <v>34.7</v>
      </c>
      <c r="H19" s="58">
        <v>33</v>
      </c>
      <c r="I19" s="60">
        <v>49.1</v>
      </c>
      <c r="J19" s="22">
        <v>84</v>
      </c>
      <c r="K19" s="22">
        <v>145</v>
      </c>
      <c r="L19" s="20">
        <v>23.8</v>
      </c>
      <c r="M19" s="59">
        <v>23.5</v>
      </c>
      <c r="N19" s="41">
        <v>22.7</v>
      </c>
      <c r="O19" s="65">
        <v>222</v>
      </c>
      <c r="P19" s="20">
        <v>241</v>
      </c>
      <c r="Q19" s="63">
        <v>82.8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8.53</v>
      </c>
      <c r="C23" s="102">
        <v>10.63</v>
      </c>
      <c r="D23" s="102"/>
      <c r="E23" s="102"/>
      <c r="F23" s="38">
        <v>7.3</v>
      </c>
      <c r="G23" s="13">
        <v>7.81</v>
      </c>
      <c r="H23" s="102">
        <v>7.275</v>
      </c>
      <c r="I23" s="102"/>
      <c r="J23" s="102"/>
      <c r="K23" s="10" t="s">
        <v>16</v>
      </c>
      <c r="L23" s="13">
        <v>29.105</v>
      </c>
      <c r="M23" s="13">
        <v>27.09</v>
      </c>
      <c r="N23" s="13">
        <v>33.48</v>
      </c>
      <c r="O23" s="102">
        <v>41.94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25</v>
      </c>
      <c r="D25" s="14">
        <v>25</v>
      </c>
      <c r="E25" s="15">
        <v>25</v>
      </c>
      <c r="F25" s="30">
        <v>580</v>
      </c>
      <c r="G25" s="14">
        <v>520</v>
      </c>
      <c r="H25" s="14">
        <v>20</v>
      </c>
      <c r="I25" s="14">
        <v>20</v>
      </c>
      <c r="J25" s="31">
        <v>30</v>
      </c>
      <c r="K25" s="10" t="s">
        <v>16</v>
      </c>
      <c r="L25" s="14">
        <v>55</v>
      </c>
      <c r="M25" s="14">
        <v>5000</v>
      </c>
      <c r="N25" s="14">
        <v>2500</v>
      </c>
      <c r="O25" s="14">
        <v>5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60">
        <v>53</v>
      </c>
      <c r="C26" s="59">
        <v>34</v>
      </c>
      <c r="D26" s="59">
        <v>33</v>
      </c>
      <c r="E26" s="58">
        <v>32.8</v>
      </c>
      <c r="F26" s="60">
        <v>90.1</v>
      </c>
      <c r="G26" s="19">
        <v>92.7</v>
      </c>
      <c r="H26" s="59">
        <v>24.8</v>
      </c>
      <c r="I26" s="59">
        <v>25.9</v>
      </c>
      <c r="J26" s="41">
        <v>26.9</v>
      </c>
      <c r="K26" s="17" t="s">
        <v>41</v>
      </c>
      <c r="L26" s="22">
        <v>57.4</v>
      </c>
      <c r="M26" s="19">
        <v>1052</v>
      </c>
      <c r="N26" s="61">
        <v>273</v>
      </c>
      <c r="O26" s="59">
        <v>20.1</v>
      </c>
      <c r="P26" s="59">
        <v>19.4</v>
      </c>
      <c r="Q26" s="58">
        <v>18.4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14.965</v>
      </c>
      <c r="C30" s="13">
        <v>20.28</v>
      </c>
      <c r="D30" s="13">
        <v>23.82</v>
      </c>
      <c r="E30" s="106">
        <v>24.25</v>
      </c>
      <c r="F30" s="106"/>
      <c r="G30" s="38">
        <v>11.615</v>
      </c>
      <c r="H30" s="13">
        <v>14.24</v>
      </c>
      <c r="I30" s="13">
        <v>25.005</v>
      </c>
      <c r="J30" s="102">
        <v>30.915</v>
      </c>
      <c r="K30" s="102"/>
      <c r="L30" s="102"/>
      <c r="M30" s="38">
        <v>4.96</v>
      </c>
      <c r="N30" s="13">
        <v>5.965</v>
      </c>
      <c r="O30" s="102">
        <v>7.75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180</v>
      </c>
      <c r="D32" s="14">
        <v>10</v>
      </c>
      <c r="E32" s="14">
        <v>7</v>
      </c>
      <c r="F32" s="31">
        <v>8</v>
      </c>
      <c r="G32" s="30">
        <v>5</v>
      </c>
      <c r="H32" s="14">
        <v>1400</v>
      </c>
      <c r="I32" s="14">
        <v>4200</v>
      </c>
      <c r="J32" s="14">
        <v>18</v>
      </c>
      <c r="K32" s="14">
        <v>15</v>
      </c>
      <c r="L32" s="15">
        <v>18</v>
      </c>
      <c r="M32" s="30">
        <v>120</v>
      </c>
      <c r="N32" s="14">
        <v>120</v>
      </c>
      <c r="O32" s="14">
        <v>280</v>
      </c>
      <c r="P32" s="14">
        <v>300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50.7</v>
      </c>
      <c r="C33" s="22">
        <v>53.4</v>
      </c>
      <c r="D33" s="22">
        <v>28.4</v>
      </c>
      <c r="E33" s="19">
        <v>21.4</v>
      </c>
      <c r="F33" s="55">
        <v>21</v>
      </c>
      <c r="G33" s="60">
        <v>41.8</v>
      </c>
      <c r="H33" s="19">
        <v>275</v>
      </c>
      <c r="I33" s="19">
        <v>680</v>
      </c>
      <c r="J33" s="19">
        <v>26.3</v>
      </c>
      <c r="K33" s="22">
        <v>25.3</v>
      </c>
      <c r="L33" s="48">
        <v>25.5</v>
      </c>
      <c r="M33" s="22">
        <v>55.2</v>
      </c>
      <c r="N33" s="22">
        <v>58.2</v>
      </c>
      <c r="O33" s="22">
        <v>74.4</v>
      </c>
      <c r="P33" s="22">
        <v>75.4</v>
      </c>
      <c r="Q33" s="48">
        <v>74.7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16.3</v>
      </c>
      <c r="E37" s="13">
        <v>16.6</v>
      </c>
      <c r="F37" s="13">
        <v>18.255</v>
      </c>
      <c r="G37" s="105">
        <v>29.23</v>
      </c>
      <c r="H37" s="105"/>
      <c r="I37" s="105"/>
      <c r="J37" s="102">
        <v>34.285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1400</v>
      </c>
      <c r="E39" s="14">
        <v>3000</v>
      </c>
      <c r="F39" s="14">
        <v>5000</v>
      </c>
      <c r="G39" s="14">
        <v>2400</v>
      </c>
      <c r="H39" s="14">
        <v>2500</v>
      </c>
      <c r="I39" s="14">
        <v>3000</v>
      </c>
      <c r="J39" s="14">
        <v>10</v>
      </c>
      <c r="K39" s="14">
        <v>30</v>
      </c>
      <c r="L39" s="15">
        <v>22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1082</v>
      </c>
      <c r="E40" s="19">
        <v>2030</v>
      </c>
      <c r="F40" s="19">
        <v>1957</v>
      </c>
      <c r="G40" s="19">
        <v>510</v>
      </c>
      <c r="H40" s="19">
        <v>562</v>
      </c>
      <c r="I40" s="19">
        <v>676</v>
      </c>
      <c r="J40" s="22">
        <v>18.5</v>
      </c>
      <c r="K40" s="22">
        <v>23.3</v>
      </c>
      <c r="L40" s="22">
        <v>22.2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17.13</v>
      </c>
      <c r="E44" s="13">
        <v>18.74</v>
      </c>
      <c r="F44" s="13">
        <v>18.865</v>
      </c>
      <c r="G44" s="102">
        <v>24.415</v>
      </c>
      <c r="H44" s="102"/>
      <c r="I44" s="102"/>
      <c r="J44" s="38">
        <v>5.08</v>
      </c>
      <c r="K44" s="13">
        <v>10.83</v>
      </c>
      <c r="L44" s="102">
        <v>18.085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8000</v>
      </c>
      <c r="F46" s="14">
        <v>4300</v>
      </c>
      <c r="G46" s="14">
        <v>3800</v>
      </c>
      <c r="H46" s="14">
        <v>4500</v>
      </c>
      <c r="I46" s="31">
        <v>2300</v>
      </c>
      <c r="J46" s="30">
        <v>12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3250</v>
      </c>
      <c r="E47" s="19">
        <v>3380</v>
      </c>
      <c r="F47" s="19">
        <v>2200</v>
      </c>
      <c r="G47" s="19">
        <v>1470</v>
      </c>
      <c r="H47" s="19">
        <v>1890</v>
      </c>
      <c r="I47" s="46">
        <v>1699</v>
      </c>
      <c r="J47" s="60">
        <v>42.3</v>
      </c>
      <c r="K47" s="55">
        <v>34.8</v>
      </c>
      <c r="L47" s="22">
        <v>30.7</v>
      </c>
      <c r="M47" s="19">
        <v>30.2</v>
      </c>
      <c r="N47" s="48">
        <v>30.6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14.805</v>
      </c>
      <c r="D51" s="102"/>
      <c r="E51" s="102"/>
      <c r="F51" s="104" t="s">
        <v>794</v>
      </c>
      <c r="G51" s="104"/>
      <c r="H51" s="104"/>
      <c r="I51" s="102">
        <v>7.045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380</v>
      </c>
      <c r="D53" s="14">
        <v>500</v>
      </c>
      <c r="E53" s="15">
        <v>500</v>
      </c>
      <c r="F53" s="10" t="s">
        <v>16</v>
      </c>
      <c r="G53" s="30" t="s">
        <v>794</v>
      </c>
      <c r="H53" s="14" t="s">
        <v>794</v>
      </c>
      <c r="I53" s="14">
        <v>30</v>
      </c>
      <c r="J53" s="14">
        <v>30</v>
      </c>
      <c r="K53" s="15">
        <v>25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108</v>
      </c>
      <c r="D54" s="22">
        <v>111.7</v>
      </c>
      <c r="E54" s="48">
        <v>133.6</v>
      </c>
      <c r="F54" s="17" t="s">
        <v>41</v>
      </c>
      <c r="G54" s="64" t="s">
        <v>794</v>
      </c>
      <c r="H54" s="59" t="s">
        <v>794</v>
      </c>
      <c r="I54" s="20">
        <v>29.1</v>
      </c>
      <c r="J54" s="20">
        <v>27.8</v>
      </c>
      <c r="K54" s="58">
        <v>28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56" sqref="L5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40749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16.425</v>
      </c>
      <c r="E9" s="102">
        <v>20.021</v>
      </c>
      <c r="F9" s="102"/>
      <c r="G9" s="102"/>
      <c r="H9" s="10" t="s">
        <v>16</v>
      </c>
      <c r="I9" s="11" t="s">
        <v>16</v>
      </c>
      <c r="J9" s="13">
        <v>13.291</v>
      </c>
      <c r="K9" s="102">
        <v>17.691</v>
      </c>
      <c r="L9" s="102"/>
      <c r="M9" s="102"/>
      <c r="N9" s="10" t="s">
        <v>16</v>
      </c>
      <c r="O9" s="13">
        <v>16.545</v>
      </c>
      <c r="P9" s="102">
        <v>24.712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900</v>
      </c>
      <c r="F11" s="14">
        <v>900</v>
      </c>
      <c r="G11" s="15">
        <v>1100</v>
      </c>
      <c r="H11" s="10" t="s">
        <v>16</v>
      </c>
      <c r="I11" s="11" t="s">
        <v>16</v>
      </c>
      <c r="J11" s="14">
        <v>70</v>
      </c>
      <c r="K11" s="14">
        <v>200</v>
      </c>
      <c r="L11" s="14">
        <v>200</v>
      </c>
      <c r="M11" s="15">
        <v>200</v>
      </c>
      <c r="N11" s="10" t="s">
        <v>16</v>
      </c>
      <c r="O11" s="14">
        <v>80</v>
      </c>
      <c r="P11" s="14">
        <v>70</v>
      </c>
      <c r="Q11" s="14">
        <v>180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105.4</v>
      </c>
      <c r="E12" s="68">
        <v>267</v>
      </c>
      <c r="F12" s="68">
        <v>292</v>
      </c>
      <c r="G12" s="21">
        <v>308</v>
      </c>
      <c r="H12" s="17" t="s">
        <v>41</v>
      </c>
      <c r="I12" s="18" t="s">
        <v>41</v>
      </c>
      <c r="J12" s="22">
        <v>72.4</v>
      </c>
      <c r="K12" s="59">
        <v>88.8</v>
      </c>
      <c r="L12" s="59">
        <v>87.6</v>
      </c>
      <c r="M12" s="21">
        <v>88.1</v>
      </c>
      <c r="N12" s="17" t="s">
        <v>41</v>
      </c>
      <c r="O12" s="22">
        <v>49.5</v>
      </c>
      <c r="P12" s="22">
        <v>45.7</v>
      </c>
      <c r="Q12" s="22">
        <v>59.6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 t="s">
        <v>16</v>
      </c>
      <c r="C16" s="13">
        <v>10.02</v>
      </c>
      <c r="D16" s="11" t="s">
        <v>16</v>
      </c>
      <c r="E16" s="13">
        <v>22.054</v>
      </c>
      <c r="F16" s="102">
        <v>25.033</v>
      </c>
      <c r="G16" s="102"/>
      <c r="H16" s="102"/>
      <c r="I16" s="38">
        <v>8.705</v>
      </c>
      <c r="J16" s="13">
        <v>16.698</v>
      </c>
      <c r="K16" s="13">
        <v>20.11</v>
      </c>
      <c r="L16" s="102">
        <v>21.18</v>
      </c>
      <c r="M16" s="102"/>
      <c r="N16" s="102"/>
      <c r="O16" s="104">
        <v>18.88</v>
      </c>
      <c r="P16" s="104"/>
      <c r="Q16" s="43">
        <v>17.012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 t="s">
        <v>16</v>
      </c>
      <c r="C18" s="14">
        <v>10</v>
      </c>
      <c r="D18" s="11" t="s">
        <v>16</v>
      </c>
      <c r="E18" s="14">
        <v>1380</v>
      </c>
      <c r="F18" s="14">
        <v>90</v>
      </c>
      <c r="G18" s="14">
        <v>75</v>
      </c>
      <c r="H18" s="15">
        <v>70</v>
      </c>
      <c r="I18" s="30">
        <v>10</v>
      </c>
      <c r="J18" s="14">
        <v>290</v>
      </c>
      <c r="K18" s="14">
        <v>1000</v>
      </c>
      <c r="L18" s="14">
        <v>10</v>
      </c>
      <c r="M18" s="14">
        <v>10</v>
      </c>
      <c r="N18" s="31">
        <v>10</v>
      </c>
      <c r="O18" s="30">
        <v>600</v>
      </c>
      <c r="P18" s="14">
        <v>780</v>
      </c>
      <c r="Q18" s="53">
        <v>130</v>
      </c>
      <c r="R18" s="3"/>
    </row>
    <row r="19" spans="1:18" ht="11.25" customHeight="1">
      <c r="A19" s="16" t="s">
        <v>40</v>
      </c>
      <c r="B19" s="70" t="s">
        <v>41</v>
      </c>
      <c r="C19" s="22">
        <v>42.9</v>
      </c>
      <c r="D19" s="18" t="s">
        <v>41</v>
      </c>
      <c r="E19" s="22">
        <v>185.7</v>
      </c>
      <c r="F19" s="59">
        <v>37.1</v>
      </c>
      <c r="G19" s="59">
        <v>35.4</v>
      </c>
      <c r="H19" s="58">
        <v>34.5</v>
      </c>
      <c r="I19" s="60">
        <v>35.8</v>
      </c>
      <c r="J19" s="22">
        <v>97.5</v>
      </c>
      <c r="K19" s="22">
        <v>162.2</v>
      </c>
      <c r="L19" s="20">
        <v>25.4</v>
      </c>
      <c r="M19" s="59">
        <v>24.5</v>
      </c>
      <c r="N19" s="41">
        <v>24.1</v>
      </c>
      <c r="O19" s="65">
        <v>224</v>
      </c>
      <c r="P19" s="20">
        <v>247</v>
      </c>
      <c r="Q19" s="63">
        <v>100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8.51</v>
      </c>
      <c r="C23" s="102">
        <v>10.06</v>
      </c>
      <c r="D23" s="102"/>
      <c r="E23" s="102"/>
      <c r="F23" s="38">
        <v>7.276</v>
      </c>
      <c r="G23" s="13">
        <v>7.743</v>
      </c>
      <c r="H23" s="102">
        <v>7.16</v>
      </c>
      <c r="I23" s="102"/>
      <c r="J23" s="102"/>
      <c r="K23" s="10" t="s">
        <v>16</v>
      </c>
      <c r="L23" s="13">
        <v>29.142</v>
      </c>
      <c r="M23" s="13">
        <v>27.231</v>
      </c>
      <c r="N23" s="13">
        <v>33.628</v>
      </c>
      <c r="O23" s="102">
        <v>42.218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40</v>
      </c>
      <c r="D25" s="14">
        <v>40</v>
      </c>
      <c r="E25" s="15">
        <v>130</v>
      </c>
      <c r="F25" s="30">
        <v>550</v>
      </c>
      <c r="G25" s="14">
        <v>320</v>
      </c>
      <c r="H25" s="14">
        <v>22</v>
      </c>
      <c r="I25" s="14">
        <v>35</v>
      </c>
      <c r="J25" s="31">
        <v>38</v>
      </c>
      <c r="K25" s="10" t="s">
        <v>16</v>
      </c>
      <c r="L25" s="14">
        <v>90</v>
      </c>
      <c r="M25" s="14">
        <v>5000</v>
      </c>
      <c r="N25" s="14">
        <v>1600</v>
      </c>
      <c r="O25" s="14">
        <v>6</v>
      </c>
      <c r="P25" s="14">
        <v>8</v>
      </c>
      <c r="Q25" s="15">
        <v>15</v>
      </c>
      <c r="R25" s="3"/>
      <c r="AE25" s="39"/>
    </row>
    <row r="26" spans="1:31" ht="11.25" customHeight="1">
      <c r="A26" s="16" t="s">
        <v>40</v>
      </c>
      <c r="B26" s="60">
        <v>53.8</v>
      </c>
      <c r="C26" s="59">
        <v>35.6</v>
      </c>
      <c r="D26" s="59">
        <v>34.5</v>
      </c>
      <c r="E26" s="58">
        <v>50.1</v>
      </c>
      <c r="F26" s="60">
        <v>100.2</v>
      </c>
      <c r="G26" s="19">
        <v>84.4</v>
      </c>
      <c r="H26" s="59">
        <v>27.5</v>
      </c>
      <c r="I26" s="59">
        <v>29.4</v>
      </c>
      <c r="J26" s="41">
        <v>34</v>
      </c>
      <c r="K26" s="17" t="s">
        <v>41</v>
      </c>
      <c r="L26" s="22">
        <v>51.2</v>
      </c>
      <c r="M26" s="19">
        <v>912</v>
      </c>
      <c r="N26" s="61">
        <v>186.6</v>
      </c>
      <c r="O26" s="59">
        <v>19.1</v>
      </c>
      <c r="P26" s="59">
        <v>18.4</v>
      </c>
      <c r="Q26" s="58">
        <v>20.3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15.076</v>
      </c>
      <c r="C30" s="13">
        <v>20.356</v>
      </c>
      <c r="D30" s="13">
        <v>23.827</v>
      </c>
      <c r="E30" s="106">
        <v>24.108</v>
      </c>
      <c r="F30" s="106"/>
      <c r="G30" s="38">
        <v>11.708</v>
      </c>
      <c r="H30" s="13">
        <v>14.288</v>
      </c>
      <c r="I30" s="13">
        <v>25.053</v>
      </c>
      <c r="J30" s="102">
        <v>31.87</v>
      </c>
      <c r="K30" s="102"/>
      <c r="L30" s="102"/>
      <c r="M30" s="38">
        <v>4.46</v>
      </c>
      <c r="N30" s="13">
        <v>5.665</v>
      </c>
      <c r="O30" s="102">
        <v>6.782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22</v>
      </c>
      <c r="D32" s="14">
        <v>10</v>
      </c>
      <c r="E32" s="14">
        <v>10</v>
      </c>
      <c r="F32" s="31">
        <v>6</v>
      </c>
      <c r="G32" s="30">
        <v>7</v>
      </c>
      <c r="H32" s="14">
        <v>1400</v>
      </c>
      <c r="I32" s="14">
        <v>4000</v>
      </c>
      <c r="J32" s="14">
        <v>15</v>
      </c>
      <c r="K32" s="14">
        <v>22</v>
      </c>
      <c r="L32" s="15">
        <v>22</v>
      </c>
      <c r="M32" s="30">
        <v>150</v>
      </c>
      <c r="N32" s="14">
        <v>140</v>
      </c>
      <c r="O32" s="14">
        <v>280</v>
      </c>
      <c r="P32" s="14">
        <v>250</v>
      </c>
      <c r="Q32" s="15">
        <v>350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60.3</v>
      </c>
      <c r="C33" s="22">
        <v>43.3</v>
      </c>
      <c r="D33" s="22">
        <v>28.4</v>
      </c>
      <c r="E33" s="19">
        <v>23.3</v>
      </c>
      <c r="F33" s="55">
        <v>23.4</v>
      </c>
      <c r="G33" s="60">
        <v>40.1</v>
      </c>
      <c r="H33" s="19">
        <v>287</v>
      </c>
      <c r="I33" s="19">
        <v>703</v>
      </c>
      <c r="J33" s="19">
        <v>26.1</v>
      </c>
      <c r="K33" s="22">
        <v>26.2</v>
      </c>
      <c r="L33" s="48">
        <v>26.3</v>
      </c>
      <c r="M33" s="22">
        <v>67.5</v>
      </c>
      <c r="N33" s="22">
        <v>63.6</v>
      </c>
      <c r="O33" s="22">
        <v>78.7</v>
      </c>
      <c r="P33" s="22">
        <v>80.5</v>
      </c>
      <c r="Q33" s="48">
        <v>95.8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16.529</v>
      </c>
      <c r="E37" s="13">
        <v>16.818</v>
      </c>
      <c r="F37" s="13">
        <v>18.545</v>
      </c>
      <c r="G37" s="105">
        <v>29.5</v>
      </c>
      <c r="H37" s="105"/>
      <c r="I37" s="105"/>
      <c r="J37" s="102">
        <v>34.3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4000</v>
      </c>
      <c r="F39" s="14">
        <v>5000</v>
      </c>
      <c r="G39" s="14">
        <v>1800</v>
      </c>
      <c r="H39" s="14">
        <v>3000</v>
      </c>
      <c r="I39" s="14">
        <v>2600</v>
      </c>
      <c r="J39" s="14">
        <v>22</v>
      </c>
      <c r="K39" s="14">
        <v>15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835</v>
      </c>
      <c r="E40" s="19">
        <v>1385</v>
      </c>
      <c r="F40" s="19">
        <v>1150</v>
      </c>
      <c r="G40" s="19">
        <v>517</v>
      </c>
      <c r="H40" s="19">
        <v>637</v>
      </c>
      <c r="I40" s="19">
        <v>567</v>
      </c>
      <c r="J40" s="22">
        <v>25.2</v>
      </c>
      <c r="K40" s="22">
        <v>20.5</v>
      </c>
      <c r="L40" s="22">
        <v>30.8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17.301</v>
      </c>
      <c r="E44" s="13">
        <v>18.87</v>
      </c>
      <c r="F44" s="13">
        <v>19.14</v>
      </c>
      <c r="G44" s="102">
        <v>24.6</v>
      </c>
      <c r="H44" s="102"/>
      <c r="I44" s="102"/>
      <c r="J44" s="38">
        <v>5.11</v>
      </c>
      <c r="K44" s="13">
        <v>10.968</v>
      </c>
      <c r="L44" s="102">
        <v>18.692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5000</v>
      </c>
      <c r="E46" s="14">
        <v>7000</v>
      </c>
      <c r="F46" s="14">
        <v>4500</v>
      </c>
      <c r="G46" s="14">
        <v>4000</v>
      </c>
      <c r="H46" s="14">
        <v>4000</v>
      </c>
      <c r="I46" s="31">
        <v>4000</v>
      </c>
      <c r="J46" s="30">
        <v>15</v>
      </c>
      <c r="K46" s="31">
        <v>12</v>
      </c>
      <c r="L46" s="14">
        <v>10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2900</v>
      </c>
      <c r="E47" s="19">
        <v>3220</v>
      </c>
      <c r="F47" s="19">
        <v>2220</v>
      </c>
      <c r="G47" s="19">
        <v>1388</v>
      </c>
      <c r="H47" s="19">
        <v>1480</v>
      </c>
      <c r="I47" s="46">
        <v>1758</v>
      </c>
      <c r="J47" s="60">
        <v>47.4</v>
      </c>
      <c r="K47" s="55">
        <v>37.7</v>
      </c>
      <c r="L47" s="22">
        <v>33.3</v>
      </c>
      <c r="M47" s="19">
        <v>32.2</v>
      </c>
      <c r="N47" s="48">
        <v>31.7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14.02</v>
      </c>
      <c r="D51" s="102"/>
      <c r="E51" s="102"/>
      <c r="F51" s="104" t="s">
        <v>794</v>
      </c>
      <c r="G51" s="104"/>
      <c r="H51" s="104"/>
      <c r="I51" s="102">
        <v>6.95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480</v>
      </c>
      <c r="E53" s="15">
        <v>500</v>
      </c>
      <c r="F53" s="10" t="s">
        <v>16</v>
      </c>
      <c r="G53" s="30" t="s">
        <v>794</v>
      </c>
      <c r="H53" s="14" t="s">
        <v>794</v>
      </c>
      <c r="I53" s="14">
        <v>30</v>
      </c>
      <c r="J53" s="14">
        <v>40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90.3</v>
      </c>
      <c r="D54" s="22">
        <v>119.5</v>
      </c>
      <c r="E54" s="48">
        <v>129.2</v>
      </c>
      <c r="F54" s="17" t="s">
        <v>41</v>
      </c>
      <c r="G54" s="64" t="s">
        <v>794</v>
      </c>
      <c r="H54" s="59" t="s">
        <v>794</v>
      </c>
      <c r="I54" s="20">
        <v>31.5</v>
      </c>
      <c r="J54" s="20">
        <v>30.3</v>
      </c>
      <c r="K54" s="58">
        <v>29.8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42" sqref="A42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40567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253</v>
      </c>
      <c r="E9" s="94" t="s">
        <v>254</v>
      </c>
      <c r="F9" s="94"/>
      <c r="G9" s="94"/>
      <c r="H9" s="10" t="s">
        <v>16</v>
      </c>
      <c r="I9" s="11" t="s">
        <v>16</v>
      </c>
      <c r="J9" s="11" t="s">
        <v>255</v>
      </c>
      <c r="K9" s="94" t="s">
        <v>256</v>
      </c>
      <c r="L9" s="94"/>
      <c r="M9" s="94"/>
      <c r="N9" s="10" t="s">
        <v>16</v>
      </c>
      <c r="O9" s="13" t="s">
        <v>257</v>
      </c>
      <c r="P9" s="94" t="s">
        <v>258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800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85</v>
      </c>
      <c r="K11" s="14">
        <v>400</v>
      </c>
      <c r="L11" s="14">
        <v>400</v>
      </c>
      <c r="M11" s="15">
        <v>420</v>
      </c>
      <c r="N11" s="10" t="s">
        <v>16</v>
      </c>
      <c r="O11" s="14">
        <v>10</v>
      </c>
      <c r="P11" s="14">
        <v>150</v>
      </c>
      <c r="Q11" s="14">
        <v>150</v>
      </c>
      <c r="R11" s="15">
        <v>160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84.8</v>
      </c>
      <c r="E12" s="20">
        <v>227</v>
      </c>
      <c r="F12" s="20">
        <v>234</v>
      </c>
      <c r="G12" s="21">
        <v>246</v>
      </c>
      <c r="H12" s="17" t="s">
        <v>41</v>
      </c>
      <c r="I12" s="18" t="s">
        <v>41</v>
      </c>
      <c r="J12" s="22">
        <v>61.4</v>
      </c>
      <c r="K12" s="20">
        <v>119.2</v>
      </c>
      <c r="L12" s="20">
        <v>122.5</v>
      </c>
      <c r="M12" s="21">
        <v>124.1</v>
      </c>
      <c r="N12" s="17" t="s">
        <v>41</v>
      </c>
      <c r="O12" s="19">
        <v>25.1</v>
      </c>
      <c r="P12" s="19">
        <v>51.6</v>
      </c>
      <c r="Q12" s="23">
        <v>51.9</v>
      </c>
      <c r="R12" s="24">
        <v>53.6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/>
      <c r="C16" s="11" t="s">
        <v>259</v>
      </c>
      <c r="D16" s="11"/>
      <c r="E16" s="11" t="s">
        <v>260</v>
      </c>
      <c r="F16" s="94" t="s">
        <v>261</v>
      </c>
      <c r="G16" s="94"/>
      <c r="H16" s="94"/>
      <c r="I16" s="10" t="s">
        <v>262</v>
      </c>
      <c r="J16" s="11" t="s">
        <v>263</v>
      </c>
      <c r="K16" s="11" t="s">
        <v>264</v>
      </c>
      <c r="L16" s="97" t="s">
        <v>265</v>
      </c>
      <c r="M16" s="97"/>
      <c r="N16" s="97"/>
      <c r="O16" s="95" t="s">
        <v>266</v>
      </c>
      <c r="P16" s="95"/>
      <c r="Q16" s="12" t="s">
        <v>267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/>
      <c r="C18" s="14">
        <v>10</v>
      </c>
      <c r="D18" s="11"/>
      <c r="E18" s="14">
        <v>1400</v>
      </c>
      <c r="F18" s="14">
        <v>7</v>
      </c>
      <c r="G18" s="14">
        <v>7</v>
      </c>
      <c r="H18" s="15">
        <v>7</v>
      </c>
      <c r="I18" s="30">
        <v>15</v>
      </c>
      <c r="J18" s="14">
        <v>280</v>
      </c>
      <c r="K18" s="14">
        <v>650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32">
        <v>140</v>
      </c>
      <c r="R18" s="3"/>
    </row>
    <row r="19" spans="1:18" ht="11.25" customHeight="1">
      <c r="A19" s="16" t="s">
        <v>40</v>
      </c>
      <c r="B19" s="17"/>
      <c r="C19" s="19">
        <v>36.4</v>
      </c>
      <c r="D19" s="18"/>
      <c r="E19" s="19">
        <v>143.5</v>
      </c>
      <c r="F19" s="20">
        <v>18.2</v>
      </c>
      <c r="G19" s="20">
        <v>18.3</v>
      </c>
      <c r="H19" s="21">
        <v>18.5</v>
      </c>
      <c r="I19" s="33">
        <v>47.4</v>
      </c>
      <c r="J19" s="19">
        <v>80.8</v>
      </c>
      <c r="K19" s="19">
        <v>103.4</v>
      </c>
      <c r="L19" s="20">
        <v>23.2</v>
      </c>
      <c r="M19" s="20">
        <v>23.4</v>
      </c>
      <c r="N19" s="34">
        <v>23.4</v>
      </c>
      <c r="O19" s="35">
        <v>224</v>
      </c>
      <c r="P19" s="20">
        <v>228</v>
      </c>
      <c r="Q19" s="36">
        <v>64.7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268</v>
      </c>
      <c r="C23" s="94" t="s">
        <v>269</v>
      </c>
      <c r="D23" s="94"/>
      <c r="E23" s="94"/>
      <c r="F23" s="10" t="s">
        <v>270</v>
      </c>
      <c r="G23" s="11" t="s">
        <v>271</v>
      </c>
      <c r="H23" s="97" t="s">
        <v>272</v>
      </c>
      <c r="I23" s="97"/>
      <c r="J23" s="97"/>
      <c r="K23" s="10" t="s">
        <v>16</v>
      </c>
      <c r="L23" s="11" t="s">
        <v>273</v>
      </c>
      <c r="M23" s="11" t="s">
        <v>274</v>
      </c>
      <c r="N23" s="11" t="s">
        <v>275</v>
      </c>
      <c r="O23" s="94" t="s">
        <v>276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40</v>
      </c>
      <c r="D25" s="14">
        <v>45</v>
      </c>
      <c r="E25" s="15">
        <v>55</v>
      </c>
      <c r="F25" s="30">
        <v>300</v>
      </c>
      <c r="G25" s="14">
        <v>70</v>
      </c>
      <c r="H25" s="14">
        <v>40</v>
      </c>
      <c r="I25" s="14">
        <v>60</v>
      </c>
      <c r="J25" s="31">
        <v>60</v>
      </c>
      <c r="K25" s="10" t="s">
        <v>16</v>
      </c>
      <c r="L25" s="14">
        <v>20</v>
      </c>
      <c r="M25" s="14">
        <v>4500</v>
      </c>
      <c r="N25" s="14">
        <v>1000</v>
      </c>
      <c r="O25" s="14">
        <v>5</v>
      </c>
      <c r="P25" s="14">
        <v>5</v>
      </c>
      <c r="Q25" s="15">
        <v>5</v>
      </c>
      <c r="R25" s="3"/>
      <c r="AE25" s="39"/>
    </row>
    <row r="26" spans="1:31" ht="11.25" customHeight="1">
      <c r="A26" s="16" t="s">
        <v>40</v>
      </c>
      <c r="B26" s="33">
        <v>51.2</v>
      </c>
      <c r="C26" s="20">
        <v>34.1</v>
      </c>
      <c r="D26" s="20">
        <v>34.4</v>
      </c>
      <c r="E26" s="21">
        <v>35.5</v>
      </c>
      <c r="F26" s="33">
        <v>68.6</v>
      </c>
      <c r="G26" s="19">
        <v>33.8</v>
      </c>
      <c r="H26" s="20">
        <v>30.3</v>
      </c>
      <c r="I26" s="40">
        <v>31.6</v>
      </c>
      <c r="J26" s="41">
        <v>31.8</v>
      </c>
      <c r="K26" s="17" t="s">
        <v>41</v>
      </c>
      <c r="L26" s="19">
        <v>56.8</v>
      </c>
      <c r="M26" s="19">
        <v>837</v>
      </c>
      <c r="N26" s="19">
        <v>234</v>
      </c>
      <c r="O26" s="20">
        <v>19.9</v>
      </c>
      <c r="P26" s="20">
        <v>20.2</v>
      </c>
      <c r="Q26" s="21">
        <v>20.3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277</v>
      </c>
      <c r="C30" s="11" t="s">
        <v>278</v>
      </c>
      <c r="D30" s="11" t="s">
        <v>279</v>
      </c>
      <c r="E30" s="97" t="s">
        <v>280</v>
      </c>
      <c r="F30" s="97"/>
      <c r="G30" s="10" t="s">
        <v>281</v>
      </c>
      <c r="H30" s="13" t="s">
        <v>282</v>
      </c>
      <c r="I30" s="11" t="s">
        <v>283</v>
      </c>
      <c r="J30" s="102" t="s">
        <v>284</v>
      </c>
      <c r="K30" s="102"/>
      <c r="L30" s="102"/>
      <c r="M30" s="38" t="s">
        <v>285</v>
      </c>
      <c r="N30" s="11" t="s">
        <v>286</v>
      </c>
      <c r="O30" s="94" t="s">
        <v>287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12</v>
      </c>
      <c r="D32" s="14">
        <v>10</v>
      </c>
      <c r="E32" s="14">
        <v>5</v>
      </c>
      <c r="F32" s="31">
        <v>5</v>
      </c>
      <c r="G32" s="30">
        <v>5</v>
      </c>
      <c r="H32" s="14">
        <v>1400</v>
      </c>
      <c r="I32" s="14">
        <v>2700</v>
      </c>
      <c r="J32" s="14">
        <v>18</v>
      </c>
      <c r="K32" s="14">
        <v>18</v>
      </c>
      <c r="L32" s="15">
        <v>18</v>
      </c>
      <c r="M32" s="30">
        <v>10</v>
      </c>
      <c r="N32" s="14">
        <v>110</v>
      </c>
      <c r="O32" s="14">
        <v>300</v>
      </c>
      <c r="P32" s="14">
        <v>300</v>
      </c>
      <c r="Q32" s="15">
        <v>320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48.8</v>
      </c>
      <c r="C33" s="19">
        <v>39.4</v>
      </c>
      <c r="D33" s="19">
        <v>26.6</v>
      </c>
      <c r="E33" s="19">
        <v>21.6</v>
      </c>
      <c r="F33" s="46">
        <v>21.8</v>
      </c>
      <c r="G33" s="33">
        <v>43.4</v>
      </c>
      <c r="H33" s="19">
        <v>313</v>
      </c>
      <c r="I33" s="19">
        <v>401</v>
      </c>
      <c r="J33" s="19">
        <v>25.4</v>
      </c>
      <c r="K33" s="23">
        <v>25.8</v>
      </c>
      <c r="L33" s="24">
        <v>25.7</v>
      </c>
      <c r="M33" s="33">
        <v>38.3</v>
      </c>
      <c r="N33" s="19">
        <v>52.8</v>
      </c>
      <c r="O33" s="19">
        <v>82.4</v>
      </c>
      <c r="P33" s="19">
        <v>83.7</v>
      </c>
      <c r="Q33" s="24">
        <v>85.6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288</v>
      </c>
      <c r="E37" s="11" t="s">
        <v>289</v>
      </c>
      <c r="F37" s="11" t="s">
        <v>290</v>
      </c>
      <c r="G37" s="100" t="s">
        <v>291</v>
      </c>
      <c r="H37" s="100"/>
      <c r="I37" s="100"/>
      <c r="J37" s="94" t="s">
        <v>292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5000</v>
      </c>
      <c r="F39" s="14">
        <v>5800</v>
      </c>
      <c r="G39" s="14">
        <v>2500</v>
      </c>
      <c r="H39" s="14">
        <v>2700</v>
      </c>
      <c r="I39" s="14">
        <v>3200</v>
      </c>
      <c r="J39" s="14">
        <v>18</v>
      </c>
      <c r="K39" s="14">
        <v>18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1257</v>
      </c>
      <c r="E40" s="19">
        <v>2030</v>
      </c>
      <c r="F40" s="19">
        <v>2170</v>
      </c>
      <c r="G40" s="19">
        <v>757</v>
      </c>
      <c r="H40" s="19">
        <v>812</v>
      </c>
      <c r="I40" s="19">
        <v>840</v>
      </c>
      <c r="J40" s="22">
        <v>22.2</v>
      </c>
      <c r="K40" s="22">
        <v>22.4</v>
      </c>
      <c r="L40" s="24">
        <v>24.2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293</v>
      </c>
      <c r="E44" s="11" t="s">
        <v>294</v>
      </c>
      <c r="F44" s="13" t="s">
        <v>295</v>
      </c>
      <c r="G44" s="97" t="s">
        <v>296</v>
      </c>
      <c r="H44" s="97"/>
      <c r="I44" s="97"/>
      <c r="J44" s="38" t="s">
        <v>297</v>
      </c>
      <c r="K44" s="11" t="s">
        <v>298</v>
      </c>
      <c r="L44" s="94" t="s">
        <v>299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4200</v>
      </c>
      <c r="G46" s="14">
        <v>3600</v>
      </c>
      <c r="H46" s="14">
        <v>4000</v>
      </c>
      <c r="I46" s="31">
        <v>4200</v>
      </c>
      <c r="J46" s="30">
        <v>12</v>
      </c>
      <c r="K46" s="31">
        <v>15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3340</v>
      </c>
      <c r="E47" s="19">
        <v>3460</v>
      </c>
      <c r="F47" s="19">
        <v>2030</v>
      </c>
      <c r="G47" s="19">
        <v>937</v>
      </c>
      <c r="H47" s="19">
        <v>1314</v>
      </c>
      <c r="I47" s="46">
        <v>1581</v>
      </c>
      <c r="J47" s="33">
        <v>35.4</v>
      </c>
      <c r="K47" s="46">
        <v>31.6</v>
      </c>
      <c r="L47" s="19">
        <v>29.2</v>
      </c>
      <c r="M47" s="19">
        <v>29.2</v>
      </c>
      <c r="N47" s="48">
        <v>29.4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300</v>
      </c>
      <c r="C51" s="94" t="s">
        <v>301</v>
      </c>
      <c r="D51" s="94"/>
      <c r="E51" s="94"/>
      <c r="F51" s="95" t="s">
        <v>302</v>
      </c>
      <c r="G51" s="95"/>
      <c r="H51" s="95"/>
      <c r="I51" s="94" t="s">
        <v>303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>
        <v>170</v>
      </c>
      <c r="C53" s="14">
        <v>200</v>
      </c>
      <c r="D53" s="14">
        <v>250</v>
      </c>
      <c r="E53" s="15">
        <v>320</v>
      </c>
      <c r="F53" s="11"/>
      <c r="G53" s="14">
        <v>600</v>
      </c>
      <c r="H53" s="14">
        <v>600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>
        <v>73.1</v>
      </c>
      <c r="C54" s="19">
        <v>58.3</v>
      </c>
      <c r="D54" s="19">
        <v>89.7</v>
      </c>
      <c r="E54" s="24">
        <v>110.7</v>
      </c>
      <c r="F54" s="18"/>
      <c r="G54" s="20">
        <v>129.2</v>
      </c>
      <c r="H54" s="20">
        <v>128.9</v>
      </c>
      <c r="I54" s="20">
        <v>27.4</v>
      </c>
      <c r="J54" s="20">
        <v>27.1</v>
      </c>
      <c r="K54" s="21">
        <v>26.9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37" sqref="D3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40756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16.695</v>
      </c>
      <c r="E9" s="102">
        <v>20.895</v>
      </c>
      <c r="F9" s="102"/>
      <c r="G9" s="102"/>
      <c r="H9" s="10" t="s">
        <v>16</v>
      </c>
      <c r="I9" s="11" t="s">
        <v>16</v>
      </c>
      <c r="J9" s="13">
        <v>13.23</v>
      </c>
      <c r="K9" s="102">
        <v>17.905</v>
      </c>
      <c r="L9" s="102"/>
      <c r="M9" s="102"/>
      <c r="N9" s="10" t="s">
        <v>16</v>
      </c>
      <c r="O9" s="13">
        <v>16.52</v>
      </c>
      <c r="P9" s="102">
        <v>24.795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380</v>
      </c>
      <c r="E11" s="14">
        <v>800</v>
      </c>
      <c r="F11" s="14">
        <v>800</v>
      </c>
      <c r="G11" s="15">
        <v>950</v>
      </c>
      <c r="H11" s="10" t="s">
        <v>16</v>
      </c>
      <c r="I11" s="11" t="s">
        <v>16</v>
      </c>
      <c r="J11" s="14">
        <v>80</v>
      </c>
      <c r="K11" s="14">
        <v>250</v>
      </c>
      <c r="L11" s="14">
        <v>330</v>
      </c>
      <c r="M11" s="15">
        <v>330</v>
      </c>
      <c r="N11" s="10" t="s">
        <v>16</v>
      </c>
      <c r="O11" s="14">
        <v>75</v>
      </c>
      <c r="P11" s="14">
        <v>65</v>
      </c>
      <c r="Q11" s="14">
        <v>400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>
        <v>86</v>
      </c>
      <c r="E12" s="59">
        <v>176.6</v>
      </c>
      <c r="F12" s="59">
        <v>192.1</v>
      </c>
      <c r="G12" s="21">
        <v>234</v>
      </c>
      <c r="H12" s="17" t="s">
        <v>41</v>
      </c>
      <c r="I12" s="18" t="s">
        <v>41</v>
      </c>
      <c r="J12" s="22">
        <v>61.8</v>
      </c>
      <c r="K12" s="59">
        <v>65.8</v>
      </c>
      <c r="L12" s="59">
        <v>84</v>
      </c>
      <c r="M12" s="21">
        <v>84.8</v>
      </c>
      <c r="N12" s="17" t="s">
        <v>41</v>
      </c>
      <c r="O12" s="22">
        <v>43</v>
      </c>
      <c r="P12" s="22">
        <v>41</v>
      </c>
      <c r="Q12" s="22">
        <v>82.8</v>
      </c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4.235</v>
      </c>
      <c r="C16" s="13">
        <v>10.05</v>
      </c>
      <c r="D16" s="11" t="s">
        <v>16</v>
      </c>
      <c r="E16" s="13">
        <v>22.25</v>
      </c>
      <c r="F16" s="102">
        <v>25.58</v>
      </c>
      <c r="G16" s="102"/>
      <c r="H16" s="102"/>
      <c r="I16" s="38">
        <v>8.97</v>
      </c>
      <c r="J16" s="13">
        <v>16.665</v>
      </c>
      <c r="K16" s="13">
        <v>20.23</v>
      </c>
      <c r="L16" s="102">
        <v>21.81</v>
      </c>
      <c r="M16" s="102"/>
      <c r="N16" s="102"/>
      <c r="O16" s="104">
        <v>19.9</v>
      </c>
      <c r="P16" s="104"/>
      <c r="Q16" s="43">
        <v>18.04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15</v>
      </c>
      <c r="D18" s="11" t="s">
        <v>16</v>
      </c>
      <c r="E18" s="14">
        <v>1500</v>
      </c>
      <c r="F18" s="14">
        <v>80</v>
      </c>
      <c r="G18" s="14">
        <v>80</v>
      </c>
      <c r="H18" s="15">
        <v>60</v>
      </c>
      <c r="I18" s="30">
        <v>10</v>
      </c>
      <c r="J18" s="14">
        <v>450</v>
      </c>
      <c r="K18" s="14">
        <v>1200</v>
      </c>
      <c r="L18" s="14">
        <v>10</v>
      </c>
      <c r="M18" s="14">
        <v>10</v>
      </c>
      <c r="N18" s="31">
        <v>10</v>
      </c>
      <c r="O18" s="30">
        <v>600</v>
      </c>
      <c r="P18" s="14">
        <v>700</v>
      </c>
      <c r="Q18" s="53">
        <v>120</v>
      </c>
      <c r="R18" s="3"/>
    </row>
    <row r="19" spans="1:18" ht="11.25" customHeight="1">
      <c r="A19" s="16" t="s">
        <v>40</v>
      </c>
      <c r="B19" s="22">
        <v>24.8</v>
      </c>
      <c r="C19" s="22">
        <v>37.1</v>
      </c>
      <c r="D19" s="18" t="s">
        <v>41</v>
      </c>
      <c r="E19" s="22">
        <v>133.7</v>
      </c>
      <c r="F19" s="59">
        <v>33.9</v>
      </c>
      <c r="G19" s="59">
        <v>32.8</v>
      </c>
      <c r="H19" s="58">
        <v>32</v>
      </c>
      <c r="I19" s="60">
        <v>47.9</v>
      </c>
      <c r="J19" s="22">
        <v>87.7</v>
      </c>
      <c r="K19" s="22">
        <v>131.8</v>
      </c>
      <c r="L19" s="20">
        <v>22.6</v>
      </c>
      <c r="M19" s="59">
        <v>21.9</v>
      </c>
      <c r="N19" s="41">
        <v>21.7</v>
      </c>
      <c r="O19" s="62">
        <v>179.3</v>
      </c>
      <c r="P19" s="20">
        <v>207</v>
      </c>
      <c r="Q19" s="63">
        <v>80.2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8.58</v>
      </c>
      <c r="C23" s="102">
        <v>11.295</v>
      </c>
      <c r="D23" s="102"/>
      <c r="E23" s="102"/>
      <c r="F23" s="38">
        <v>7.325</v>
      </c>
      <c r="G23" s="13">
        <v>7.9</v>
      </c>
      <c r="H23" s="102">
        <v>7.53</v>
      </c>
      <c r="I23" s="102"/>
      <c r="J23" s="102"/>
      <c r="K23" s="10" t="s">
        <v>16</v>
      </c>
      <c r="L23" s="13">
        <v>29.08</v>
      </c>
      <c r="M23" s="13">
        <v>27.3</v>
      </c>
      <c r="N23" s="13">
        <v>33.67</v>
      </c>
      <c r="O23" s="102">
        <v>42.385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30</v>
      </c>
      <c r="D25" s="14">
        <v>25</v>
      </c>
      <c r="E25" s="15">
        <v>25</v>
      </c>
      <c r="F25" s="30">
        <v>550</v>
      </c>
      <c r="G25" s="14">
        <v>400</v>
      </c>
      <c r="H25" s="14">
        <v>20</v>
      </c>
      <c r="I25" s="14">
        <v>20</v>
      </c>
      <c r="J25" s="31">
        <v>20</v>
      </c>
      <c r="K25" s="10" t="s">
        <v>16</v>
      </c>
      <c r="L25" s="14">
        <v>60</v>
      </c>
      <c r="M25" s="14">
        <v>5500</v>
      </c>
      <c r="N25" s="14">
        <v>2300</v>
      </c>
      <c r="O25" s="14">
        <v>10</v>
      </c>
      <c r="P25" s="14">
        <v>10</v>
      </c>
      <c r="Q25" s="15">
        <v>5</v>
      </c>
      <c r="R25" s="3"/>
      <c r="AE25" s="39"/>
    </row>
    <row r="26" spans="1:31" ht="11.25" customHeight="1">
      <c r="A26" s="16" t="s">
        <v>40</v>
      </c>
      <c r="B26" s="60">
        <v>49</v>
      </c>
      <c r="C26" s="59">
        <v>32.8</v>
      </c>
      <c r="D26" s="59">
        <v>31.2</v>
      </c>
      <c r="E26" s="58">
        <v>31</v>
      </c>
      <c r="F26" s="60">
        <v>82</v>
      </c>
      <c r="G26" s="19">
        <v>72.9</v>
      </c>
      <c r="H26" s="59">
        <v>15.1</v>
      </c>
      <c r="I26" s="59">
        <v>25</v>
      </c>
      <c r="J26" s="41">
        <v>25.3</v>
      </c>
      <c r="K26" s="17" t="s">
        <v>41</v>
      </c>
      <c r="L26" s="22">
        <v>60.1</v>
      </c>
      <c r="M26" s="19">
        <v>710</v>
      </c>
      <c r="N26" s="61">
        <v>221</v>
      </c>
      <c r="O26" s="59">
        <v>20.4</v>
      </c>
      <c r="P26" s="59">
        <v>18.3</v>
      </c>
      <c r="Q26" s="58">
        <v>17.9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15.095</v>
      </c>
      <c r="C30" s="13">
        <v>20.405</v>
      </c>
      <c r="D30" s="13">
        <v>23.91</v>
      </c>
      <c r="E30" s="106">
        <v>24.69</v>
      </c>
      <c r="F30" s="106"/>
      <c r="G30" s="38">
        <v>11.725</v>
      </c>
      <c r="H30" s="13">
        <v>14.29</v>
      </c>
      <c r="I30" s="13">
        <v>25.09</v>
      </c>
      <c r="J30" s="102">
        <v>32.345</v>
      </c>
      <c r="K30" s="102"/>
      <c r="L30" s="102"/>
      <c r="M30" s="38">
        <v>4.39</v>
      </c>
      <c r="N30" s="13">
        <v>5.905</v>
      </c>
      <c r="O30" s="102">
        <v>8.26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500</v>
      </c>
      <c r="D32" s="14">
        <v>10</v>
      </c>
      <c r="E32" s="14">
        <v>10</v>
      </c>
      <c r="F32" s="31">
        <v>10</v>
      </c>
      <c r="G32" s="30">
        <v>5</v>
      </c>
      <c r="H32" s="14">
        <v>1450</v>
      </c>
      <c r="I32" s="14">
        <v>4300</v>
      </c>
      <c r="J32" s="14">
        <v>18</v>
      </c>
      <c r="K32" s="14">
        <v>18</v>
      </c>
      <c r="L32" s="15">
        <v>18</v>
      </c>
      <c r="M32" s="30">
        <v>110</v>
      </c>
      <c r="N32" s="14">
        <v>120</v>
      </c>
      <c r="O32" s="14">
        <v>280</v>
      </c>
      <c r="P32" s="14">
        <v>300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30.2</v>
      </c>
      <c r="C33" s="22">
        <v>82.9</v>
      </c>
      <c r="D33" s="22">
        <v>28.9</v>
      </c>
      <c r="E33" s="19">
        <v>21.1</v>
      </c>
      <c r="F33" s="55">
        <v>26.8</v>
      </c>
      <c r="G33" s="60">
        <v>41.7</v>
      </c>
      <c r="H33" s="19">
        <v>259</v>
      </c>
      <c r="I33" s="19">
        <v>582</v>
      </c>
      <c r="J33" s="19">
        <v>25.6</v>
      </c>
      <c r="K33" s="22">
        <v>24.4</v>
      </c>
      <c r="L33" s="48">
        <v>24.6</v>
      </c>
      <c r="M33" s="22">
        <v>54.2</v>
      </c>
      <c r="N33" s="22">
        <v>56.1</v>
      </c>
      <c r="O33" s="22">
        <v>70.5</v>
      </c>
      <c r="P33" s="22">
        <v>72.2</v>
      </c>
      <c r="Q33" s="48">
        <v>72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16.52</v>
      </c>
      <c r="E37" s="13">
        <v>16.885</v>
      </c>
      <c r="F37" s="13">
        <v>18.545</v>
      </c>
      <c r="G37" s="105">
        <v>29.38</v>
      </c>
      <c r="H37" s="105"/>
      <c r="I37" s="105"/>
      <c r="J37" s="102">
        <v>34.28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1800</v>
      </c>
      <c r="E39" s="14">
        <v>2200</v>
      </c>
      <c r="F39" s="14">
        <v>5000</v>
      </c>
      <c r="G39" s="14">
        <v>2400</v>
      </c>
      <c r="H39" s="14">
        <v>2500</v>
      </c>
      <c r="I39" s="14">
        <v>3000</v>
      </c>
      <c r="J39" s="14">
        <v>15</v>
      </c>
      <c r="K39" s="14">
        <v>20</v>
      </c>
      <c r="L39" s="15">
        <v>10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>
        <v>1051</v>
      </c>
      <c r="E40" s="19">
        <v>1937</v>
      </c>
      <c r="F40" s="19">
        <v>1850</v>
      </c>
      <c r="G40" s="19">
        <v>449</v>
      </c>
      <c r="H40" s="19">
        <v>551</v>
      </c>
      <c r="I40" s="19">
        <v>608</v>
      </c>
      <c r="J40" s="22">
        <v>19.4</v>
      </c>
      <c r="K40" s="22">
        <v>20.4</v>
      </c>
      <c r="L40" s="22">
        <v>16.9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17.36</v>
      </c>
      <c r="E44" s="13">
        <v>18.99</v>
      </c>
      <c r="F44" s="13">
        <v>19.165</v>
      </c>
      <c r="G44" s="102">
        <v>24.63</v>
      </c>
      <c r="H44" s="102"/>
      <c r="I44" s="102"/>
      <c r="J44" s="38">
        <v>5.125</v>
      </c>
      <c r="K44" s="13">
        <v>10.955</v>
      </c>
      <c r="L44" s="102">
        <v>21.295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8000</v>
      </c>
      <c r="F46" s="14">
        <v>4500</v>
      </c>
      <c r="G46" s="14">
        <v>3000</v>
      </c>
      <c r="H46" s="14">
        <v>3800</v>
      </c>
      <c r="I46" s="31">
        <v>4200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2510</v>
      </c>
      <c r="E47" s="19">
        <v>2640</v>
      </c>
      <c r="F47" s="19">
        <v>1863</v>
      </c>
      <c r="G47" s="19">
        <v>1350</v>
      </c>
      <c r="H47" s="19">
        <v>1500</v>
      </c>
      <c r="I47" s="46">
        <v>1766</v>
      </c>
      <c r="J47" s="60">
        <v>44.6</v>
      </c>
      <c r="K47" s="55">
        <v>31.4</v>
      </c>
      <c r="L47" s="22">
        <v>31.9</v>
      </c>
      <c r="M47" s="19">
        <v>30.8</v>
      </c>
      <c r="N47" s="48">
        <v>30.7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16.915</v>
      </c>
      <c r="D51" s="102"/>
      <c r="E51" s="102"/>
      <c r="F51" s="104" t="s">
        <v>794</v>
      </c>
      <c r="G51" s="104"/>
      <c r="H51" s="104"/>
      <c r="I51" s="102">
        <v>7.25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200</v>
      </c>
      <c r="E53" s="15">
        <v>400</v>
      </c>
      <c r="F53" s="10" t="s">
        <v>16</v>
      </c>
      <c r="G53" s="30" t="s">
        <v>794</v>
      </c>
      <c r="H53" s="14" t="s">
        <v>794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40.2</v>
      </c>
      <c r="D54" s="22">
        <v>49.5</v>
      </c>
      <c r="E54" s="48">
        <v>100</v>
      </c>
      <c r="F54" s="17" t="s">
        <v>41</v>
      </c>
      <c r="G54" s="64" t="s">
        <v>794</v>
      </c>
      <c r="H54" s="59" t="s">
        <v>794</v>
      </c>
      <c r="I54" s="59">
        <v>27</v>
      </c>
      <c r="J54" s="20">
        <v>26.8</v>
      </c>
      <c r="K54" s="58">
        <v>26.8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H54" sqref="H5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40764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16.925</v>
      </c>
      <c r="E9" s="102">
        <v>21.193</v>
      </c>
      <c r="F9" s="102"/>
      <c r="G9" s="102"/>
      <c r="H9" s="10" t="s">
        <v>16</v>
      </c>
      <c r="I9" s="11" t="s">
        <v>16</v>
      </c>
      <c r="J9" s="13">
        <v>13.35</v>
      </c>
      <c r="K9" s="102">
        <v>18.833</v>
      </c>
      <c r="L9" s="102"/>
      <c r="M9" s="102"/>
      <c r="N9" s="10" t="s">
        <v>16</v>
      </c>
      <c r="O9" s="13">
        <v>16.5</v>
      </c>
      <c r="P9" s="102">
        <v>24.878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800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280</v>
      </c>
      <c r="L11" s="14">
        <v>300</v>
      </c>
      <c r="M11" s="15">
        <v>300</v>
      </c>
      <c r="N11" s="10" t="s">
        <v>16</v>
      </c>
      <c r="O11" s="14">
        <v>75</v>
      </c>
      <c r="P11" s="14">
        <v>80</v>
      </c>
      <c r="Q11" s="14">
        <v>310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>
        <v>76.3</v>
      </c>
      <c r="K12" s="59">
        <v>103.4</v>
      </c>
      <c r="L12" s="59">
        <v>105.6</v>
      </c>
      <c r="M12" s="21">
        <v>107.1</v>
      </c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</v>
      </c>
      <c r="C16" s="13">
        <v>10.069</v>
      </c>
      <c r="D16" s="11" t="s">
        <v>16</v>
      </c>
      <c r="E16" s="13">
        <v>22.375</v>
      </c>
      <c r="F16" s="102">
        <v>25.9</v>
      </c>
      <c r="G16" s="102"/>
      <c r="H16" s="102"/>
      <c r="I16" s="38">
        <v>9.238</v>
      </c>
      <c r="J16" s="13">
        <v>16.753</v>
      </c>
      <c r="K16" s="13">
        <v>20.245</v>
      </c>
      <c r="L16" s="102">
        <v>22.13</v>
      </c>
      <c r="M16" s="102"/>
      <c r="N16" s="102"/>
      <c r="O16" s="104">
        <v>20.344</v>
      </c>
      <c r="P16" s="104"/>
      <c r="Q16" s="43">
        <v>18.25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38</v>
      </c>
      <c r="C18" s="14" t="s">
        <v>114</v>
      </c>
      <c r="D18" s="11" t="s">
        <v>16</v>
      </c>
      <c r="E18" s="14">
        <v>1400</v>
      </c>
      <c r="F18" s="14">
        <v>45</v>
      </c>
      <c r="G18" s="14">
        <v>60</v>
      </c>
      <c r="H18" s="15">
        <v>45</v>
      </c>
      <c r="I18" s="30">
        <v>12</v>
      </c>
      <c r="J18" s="14">
        <v>520</v>
      </c>
      <c r="K18" s="14">
        <v>980</v>
      </c>
      <c r="L18" s="14">
        <v>10</v>
      </c>
      <c r="M18" s="14">
        <v>10</v>
      </c>
      <c r="N18" s="31">
        <v>10</v>
      </c>
      <c r="O18" s="30">
        <v>600</v>
      </c>
      <c r="P18" s="14">
        <v>700</v>
      </c>
      <c r="Q18" s="53">
        <v>100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>
        <v>58.9</v>
      </c>
      <c r="J19" s="22">
        <v>121.2</v>
      </c>
      <c r="K19" s="22">
        <v>158</v>
      </c>
      <c r="L19" s="20">
        <v>24.5</v>
      </c>
      <c r="M19" s="59">
        <v>23.8</v>
      </c>
      <c r="N19" s="41">
        <v>23.6</v>
      </c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8.62</v>
      </c>
      <c r="C23" s="102">
        <v>11.88</v>
      </c>
      <c r="D23" s="102"/>
      <c r="E23" s="102"/>
      <c r="F23" s="38">
        <v>7.356</v>
      </c>
      <c r="G23" s="13">
        <v>7.922</v>
      </c>
      <c r="H23" s="102">
        <v>7.851</v>
      </c>
      <c r="I23" s="102"/>
      <c r="J23" s="102"/>
      <c r="K23" s="10" t="s">
        <v>16</v>
      </c>
      <c r="L23" s="13">
        <v>29.167</v>
      </c>
      <c r="M23" s="13">
        <v>27.215</v>
      </c>
      <c r="N23" s="13">
        <v>33.71</v>
      </c>
      <c r="O23" s="102">
        <v>42.55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25</v>
      </c>
      <c r="D25" s="14">
        <v>30</v>
      </c>
      <c r="E25" s="15">
        <v>40</v>
      </c>
      <c r="F25" s="30">
        <v>500</v>
      </c>
      <c r="G25" s="14">
        <v>300</v>
      </c>
      <c r="H25" s="14">
        <v>30</v>
      </c>
      <c r="I25" s="14">
        <v>30</v>
      </c>
      <c r="J25" s="31">
        <v>18</v>
      </c>
      <c r="K25" s="10" t="s">
        <v>16</v>
      </c>
      <c r="L25" s="14">
        <v>60</v>
      </c>
      <c r="M25" s="14">
        <v>2800</v>
      </c>
      <c r="N25" s="14">
        <v>1800</v>
      </c>
      <c r="O25" s="14">
        <v>8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15.16</v>
      </c>
      <c r="C30" s="13">
        <v>20.444</v>
      </c>
      <c r="D30" s="13">
        <v>24.976</v>
      </c>
      <c r="E30" s="106">
        <v>23.923000000000002</v>
      </c>
      <c r="F30" s="106"/>
      <c r="G30" s="38">
        <v>11.74</v>
      </c>
      <c r="H30" s="13">
        <v>14.37</v>
      </c>
      <c r="I30" s="13">
        <v>25.079</v>
      </c>
      <c r="J30" s="102">
        <v>32.625</v>
      </c>
      <c r="K30" s="102"/>
      <c r="L30" s="102"/>
      <c r="M30" s="38">
        <v>4.88</v>
      </c>
      <c r="N30" s="13">
        <v>6.038</v>
      </c>
      <c r="O30" s="102">
        <v>9.028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20</v>
      </c>
      <c r="C32" s="14">
        <v>280</v>
      </c>
      <c r="D32" s="14">
        <v>12</v>
      </c>
      <c r="E32" s="14">
        <v>10</v>
      </c>
      <c r="F32" s="31">
        <v>9</v>
      </c>
      <c r="G32" s="30">
        <v>8</v>
      </c>
      <c r="H32" s="14">
        <v>1450</v>
      </c>
      <c r="I32" s="14">
        <v>4000</v>
      </c>
      <c r="J32" s="14">
        <v>15</v>
      </c>
      <c r="K32" s="14">
        <v>15</v>
      </c>
      <c r="L32" s="15">
        <v>20</v>
      </c>
      <c r="M32" s="30">
        <v>200</v>
      </c>
      <c r="N32" s="14">
        <v>110</v>
      </c>
      <c r="O32" s="14">
        <v>300</v>
      </c>
      <c r="P32" s="14">
        <v>3800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16.61</v>
      </c>
      <c r="E37" s="13">
        <v>17.043</v>
      </c>
      <c r="F37" s="13">
        <v>18.748</v>
      </c>
      <c r="G37" s="105">
        <v>29.411</v>
      </c>
      <c r="H37" s="105"/>
      <c r="I37" s="105"/>
      <c r="J37" s="102">
        <v>34.242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2300</v>
      </c>
      <c r="E39" s="14">
        <v>4500</v>
      </c>
      <c r="F39" s="14">
        <v>5000</v>
      </c>
      <c r="G39" s="14">
        <v>2300</v>
      </c>
      <c r="H39" s="14">
        <v>2900</v>
      </c>
      <c r="I39" s="14">
        <v>3000</v>
      </c>
      <c r="J39" s="14">
        <v>20</v>
      </c>
      <c r="K39" s="14">
        <v>20</v>
      </c>
      <c r="L39" s="15">
        <v>22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17.55</v>
      </c>
      <c r="E44" s="13">
        <v>19.202</v>
      </c>
      <c r="F44" s="13">
        <v>19.396</v>
      </c>
      <c r="G44" s="102">
        <v>24.728</v>
      </c>
      <c r="H44" s="102"/>
      <c r="I44" s="102"/>
      <c r="J44" s="38">
        <v>5.08</v>
      </c>
      <c r="K44" s="13">
        <v>10.892</v>
      </c>
      <c r="L44" s="102">
        <v>21.303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8000</v>
      </c>
      <c r="F46" s="14">
        <v>4500</v>
      </c>
      <c r="G46" s="14">
        <v>3000</v>
      </c>
      <c r="H46" s="14">
        <v>3800</v>
      </c>
      <c r="I46" s="31">
        <v>4200</v>
      </c>
      <c r="J46" s="30">
        <v>10</v>
      </c>
      <c r="K46" s="31">
        <v>10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17.298</v>
      </c>
      <c r="D51" s="102"/>
      <c r="E51" s="102"/>
      <c r="F51" s="104">
        <v>16.83</v>
      </c>
      <c r="G51" s="104"/>
      <c r="H51" s="104"/>
      <c r="I51" s="102">
        <v>7.394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350</v>
      </c>
      <c r="D53" s="14">
        <v>400</v>
      </c>
      <c r="E53" s="15">
        <v>500</v>
      </c>
      <c r="F53" s="10" t="s">
        <v>16</v>
      </c>
      <c r="G53" s="30">
        <v>450</v>
      </c>
      <c r="H53" s="14">
        <v>420</v>
      </c>
      <c r="I53" s="14">
        <v>35</v>
      </c>
      <c r="J53" s="14">
        <v>40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17" t="s">
        <v>41</v>
      </c>
      <c r="G54" s="64">
        <v>118.7</v>
      </c>
      <c r="H54" s="59">
        <v>120.3</v>
      </c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N50" sqref="N50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40770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16.825</v>
      </c>
      <c r="E9" s="102">
        <v>18.34</v>
      </c>
      <c r="F9" s="102"/>
      <c r="G9" s="102"/>
      <c r="H9" s="10" t="s">
        <v>16</v>
      </c>
      <c r="I9" s="11" t="s">
        <v>16</v>
      </c>
      <c r="J9" s="13">
        <v>13.5</v>
      </c>
      <c r="K9" s="102">
        <v>18.3</v>
      </c>
      <c r="L9" s="102"/>
      <c r="M9" s="102"/>
      <c r="N9" s="10" t="s">
        <v>16</v>
      </c>
      <c r="O9" s="13">
        <v>16.5</v>
      </c>
      <c r="P9" s="102">
        <v>24.845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400</v>
      </c>
      <c r="E11" s="14">
        <v>950</v>
      </c>
      <c r="F11" s="14">
        <v>1000</v>
      </c>
      <c r="G11" s="15">
        <v>1250</v>
      </c>
      <c r="H11" s="10" t="s">
        <v>16</v>
      </c>
      <c r="I11" s="11" t="s">
        <v>16</v>
      </c>
      <c r="J11" s="14">
        <v>80</v>
      </c>
      <c r="K11" s="14">
        <v>300</v>
      </c>
      <c r="L11" s="14">
        <v>300</v>
      </c>
      <c r="M11" s="15">
        <v>320</v>
      </c>
      <c r="N11" s="10" t="s">
        <v>16</v>
      </c>
      <c r="O11" s="14">
        <v>80</v>
      </c>
      <c r="P11" s="14">
        <v>80</v>
      </c>
      <c r="Q11" s="14">
        <v>200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4.18</v>
      </c>
      <c r="C16" s="13">
        <v>10.075</v>
      </c>
      <c r="D16" s="11" t="s">
        <v>16</v>
      </c>
      <c r="E16" s="13">
        <v>22.345</v>
      </c>
      <c r="F16" s="102">
        <v>24.52</v>
      </c>
      <c r="G16" s="102"/>
      <c r="H16" s="102"/>
      <c r="I16" s="38">
        <v>9.355</v>
      </c>
      <c r="J16" s="13">
        <v>16.775</v>
      </c>
      <c r="K16" s="13">
        <v>20.245</v>
      </c>
      <c r="L16" s="102">
        <v>21.28</v>
      </c>
      <c r="M16" s="102"/>
      <c r="N16" s="102"/>
      <c r="O16" s="104">
        <v>17.785</v>
      </c>
      <c r="P16" s="104"/>
      <c r="Q16" s="43">
        <v>16.285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12</v>
      </c>
      <c r="D18" s="11" t="s">
        <v>16</v>
      </c>
      <c r="E18" s="14">
        <v>1500</v>
      </c>
      <c r="F18" s="14">
        <v>40</v>
      </c>
      <c r="G18" s="14">
        <v>40</v>
      </c>
      <c r="H18" s="15">
        <v>40</v>
      </c>
      <c r="I18" s="30">
        <v>8</v>
      </c>
      <c r="J18" s="14">
        <v>580</v>
      </c>
      <c r="K18" s="14">
        <v>1100</v>
      </c>
      <c r="L18" s="14">
        <v>8</v>
      </c>
      <c r="M18" s="14">
        <v>10</v>
      </c>
      <c r="N18" s="31">
        <v>8</v>
      </c>
      <c r="O18" s="30">
        <v>600</v>
      </c>
      <c r="P18" s="14">
        <v>750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8.655</v>
      </c>
      <c r="C23" s="102">
        <v>10.745</v>
      </c>
      <c r="D23" s="102"/>
      <c r="E23" s="102"/>
      <c r="F23" s="38">
        <v>7.31</v>
      </c>
      <c r="G23" s="13">
        <v>7.835</v>
      </c>
      <c r="H23" s="102">
        <v>7.295</v>
      </c>
      <c r="I23" s="102"/>
      <c r="J23" s="102"/>
      <c r="K23" s="10" t="s">
        <v>16</v>
      </c>
      <c r="L23" s="13">
        <v>29.17</v>
      </c>
      <c r="M23" s="13">
        <v>27.305</v>
      </c>
      <c r="N23" s="13">
        <v>33.745</v>
      </c>
      <c r="O23" s="102">
        <v>42.28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20</v>
      </c>
      <c r="D25" s="14">
        <v>25</v>
      </c>
      <c r="E25" s="15">
        <v>25</v>
      </c>
      <c r="F25" s="30">
        <v>500</v>
      </c>
      <c r="G25" s="14">
        <v>700</v>
      </c>
      <c r="H25" s="14">
        <v>15</v>
      </c>
      <c r="I25" s="14">
        <v>18</v>
      </c>
      <c r="J25" s="31">
        <v>18</v>
      </c>
      <c r="K25" s="10" t="s">
        <v>16</v>
      </c>
      <c r="L25" s="14">
        <v>80</v>
      </c>
      <c r="M25" s="14">
        <v>4200</v>
      </c>
      <c r="N25" s="14">
        <v>2500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15.22</v>
      </c>
      <c r="C30" s="13">
        <v>20.465</v>
      </c>
      <c r="D30" s="13">
        <v>23.91</v>
      </c>
      <c r="E30" s="106">
        <v>24.28</v>
      </c>
      <c r="F30" s="106"/>
      <c r="G30" s="38">
        <v>11.785</v>
      </c>
      <c r="H30" s="13">
        <v>14.38</v>
      </c>
      <c r="I30" s="13">
        <v>25.095</v>
      </c>
      <c r="J30" s="102">
        <v>31.13</v>
      </c>
      <c r="K30" s="102"/>
      <c r="L30" s="102"/>
      <c r="M30" s="38">
        <v>4.93</v>
      </c>
      <c r="N30" s="13">
        <v>6.06</v>
      </c>
      <c r="O30" s="102">
        <v>7.89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800</v>
      </c>
      <c r="D32" s="14">
        <v>10</v>
      </c>
      <c r="E32" s="14">
        <v>8</v>
      </c>
      <c r="F32" s="31">
        <v>10</v>
      </c>
      <c r="G32" s="30">
        <v>5</v>
      </c>
      <c r="H32" s="14">
        <v>1500</v>
      </c>
      <c r="I32" s="14">
        <v>4500</v>
      </c>
      <c r="J32" s="14">
        <v>18</v>
      </c>
      <c r="K32" s="14">
        <v>20</v>
      </c>
      <c r="L32" s="15">
        <v>20</v>
      </c>
      <c r="M32" s="30">
        <v>200</v>
      </c>
      <c r="N32" s="14">
        <v>100</v>
      </c>
      <c r="O32" s="14">
        <v>280</v>
      </c>
      <c r="P32" s="14">
        <v>280</v>
      </c>
      <c r="Q32" s="15">
        <v>270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16.61</v>
      </c>
      <c r="E37" s="13">
        <v>17.095</v>
      </c>
      <c r="F37" s="13">
        <v>18.73</v>
      </c>
      <c r="G37" s="105">
        <v>29.475</v>
      </c>
      <c r="H37" s="105"/>
      <c r="I37" s="105"/>
      <c r="J37" s="102">
        <v>34.23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2700</v>
      </c>
      <c r="F39" s="14">
        <v>4000</v>
      </c>
      <c r="G39" s="14">
        <v>2600</v>
      </c>
      <c r="H39" s="14">
        <v>2500</v>
      </c>
      <c r="I39" s="14">
        <v>3200</v>
      </c>
      <c r="J39" s="14">
        <v>18</v>
      </c>
      <c r="K39" s="14">
        <v>25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</v>
      </c>
      <c r="E44" s="13">
        <v>19.19</v>
      </c>
      <c r="F44" s="13">
        <v>19.35</v>
      </c>
      <c r="G44" s="102">
        <v>24.725</v>
      </c>
      <c r="H44" s="102"/>
      <c r="I44" s="102"/>
      <c r="J44" s="38">
        <v>5.115</v>
      </c>
      <c r="K44" s="13">
        <v>10.805</v>
      </c>
      <c r="L44" s="102">
        <v>18.375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7000</v>
      </c>
      <c r="F46" s="14">
        <v>4500</v>
      </c>
      <c r="G46" s="14">
        <v>3100</v>
      </c>
      <c r="H46" s="14">
        <v>3000</v>
      </c>
      <c r="I46" s="31">
        <v>4200</v>
      </c>
      <c r="J46" s="30">
        <v>15</v>
      </c>
      <c r="K46" s="31">
        <v>15</v>
      </c>
      <c r="L46" s="14">
        <v>10</v>
      </c>
      <c r="M46" s="14">
        <v>12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15.46</v>
      </c>
      <c r="D51" s="102"/>
      <c r="E51" s="102"/>
      <c r="F51" s="104" t="s">
        <v>794</v>
      </c>
      <c r="G51" s="104"/>
      <c r="H51" s="104"/>
      <c r="I51" s="102">
        <v>7.065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300</v>
      </c>
      <c r="E53" s="15">
        <v>450</v>
      </c>
      <c r="F53" s="10" t="s">
        <v>16</v>
      </c>
      <c r="G53" s="30" t="s">
        <v>794</v>
      </c>
      <c r="H53" s="14" t="s">
        <v>794</v>
      </c>
      <c r="I53" s="14">
        <v>40</v>
      </c>
      <c r="J53" s="14">
        <v>30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17" t="s">
        <v>41</v>
      </c>
      <c r="G54" s="64"/>
      <c r="H54" s="59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C51" sqref="C51:E5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40778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16.555</v>
      </c>
      <c r="E9" s="102">
        <v>17.978</v>
      </c>
      <c r="F9" s="102"/>
      <c r="G9" s="102"/>
      <c r="H9" s="10" t="s">
        <v>16</v>
      </c>
      <c r="I9" s="11" t="s">
        <v>16</v>
      </c>
      <c r="J9" s="13">
        <v>13.453</v>
      </c>
      <c r="K9" s="102">
        <v>18.22</v>
      </c>
      <c r="L9" s="102"/>
      <c r="M9" s="102"/>
      <c r="N9" s="10" t="s">
        <v>16</v>
      </c>
      <c r="O9" s="13">
        <v>16.538</v>
      </c>
      <c r="P9" s="102">
        <v>24.798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340</v>
      </c>
      <c r="E11" s="14">
        <v>900</v>
      </c>
      <c r="F11" s="14">
        <v>1700</v>
      </c>
      <c r="G11" s="15">
        <v>2000</v>
      </c>
      <c r="H11" s="10" t="s">
        <v>16</v>
      </c>
      <c r="I11" s="11" t="s">
        <v>16</v>
      </c>
      <c r="J11" s="14">
        <v>70</v>
      </c>
      <c r="K11" s="14">
        <v>300</v>
      </c>
      <c r="L11" s="14">
        <v>300</v>
      </c>
      <c r="M11" s="15">
        <v>380</v>
      </c>
      <c r="N11" s="10" t="s">
        <v>16</v>
      </c>
      <c r="O11" s="14">
        <v>80</v>
      </c>
      <c r="P11" s="14">
        <v>70</v>
      </c>
      <c r="Q11" s="14">
        <v>180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4.178</v>
      </c>
      <c r="C16" s="13">
        <v>10.1</v>
      </c>
      <c r="D16" s="11" t="s">
        <v>16</v>
      </c>
      <c r="E16" s="13">
        <v>22.34</v>
      </c>
      <c r="F16" s="102">
        <v>24.261</v>
      </c>
      <c r="G16" s="102"/>
      <c r="H16" s="102"/>
      <c r="I16" s="38">
        <v>9.564</v>
      </c>
      <c r="J16" s="13">
        <v>16.818</v>
      </c>
      <c r="K16" s="13">
        <v>20.238</v>
      </c>
      <c r="L16" s="107">
        <v>21.14</v>
      </c>
      <c r="M16" s="107"/>
      <c r="N16" s="107"/>
      <c r="O16" s="104">
        <v>19.325</v>
      </c>
      <c r="P16" s="104"/>
      <c r="Q16" s="43">
        <v>16.743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20</v>
      </c>
      <c r="D18" s="11" t="s">
        <v>16</v>
      </c>
      <c r="E18" s="14">
        <v>1300</v>
      </c>
      <c r="F18" s="14">
        <v>38</v>
      </c>
      <c r="G18" s="14">
        <v>35</v>
      </c>
      <c r="H18" s="15">
        <v>38</v>
      </c>
      <c r="I18" s="30">
        <v>12</v>
      </c>
      <c r="J18" s="14">
        <v>580</v>
      </c>
      <c r="K18" s="14">
        <v>1000</v>
      </c>
      <c r="L18" s="14">
        <v>10</v>
      </c>
      <c r="M18" s="14">
        <v>8</v>
      </c>
      <c r="N18" s="31">
        <v>10</v>
      </c>
      <c r="O18" s="30">
        <v>550</v>
      </c>
      <c r="P18" s="14">
        <v>820</v>
      </c>
      <c r="Q18" s="53">
        <v>150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8.495</v>
      </c>
      <c r="C23" s="102">
        <v>10.55</v>
      </c>
      <c r="D23" s="102"/>
      <c r="E23" s="102"/>
      <c r="F23" s="38">
        <v>7.28</v>
      </c>
      <c r="G23" s="13">
        <v>7.78</v>
      </c>
      <c r="H23" s="102">
        <v>7.2</v>
      </c>
      <c r="I23" s="102"/>
      <c r="J23" s="102"/>
      <c r="K23" s="10" t="s">
        <v>16</v>
      </c>
      <c r="L23" s="13">
        <v>29.287</v>
      </c>
      <c r="M23" s="13">
        <v>27.544</v>
      </c>
      <c r="N23" s="13">
        <v>33.89</v>
      </c>
      <c r="O23" s="102">
        <v>42.111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15</v>
      </c>
      <c r="C25" s="14">
        <v>20</v>
      </c>
      <c r="D25" s="14">
        <v>22</v>
      </c>
      <c r="E25" s="15">
        <v>40</v>
      </c>
      <c r="F25" s="30">
        <v>500</v>
      </c>
      <c r="G25" s="14">
        <v>310</v>
      </c>
      <c r="H25" s="14">
        <v>12</v>
      </c>
      <c r="I25" s="14">
        <v>30</v>
      </c>
      <c r="J25" s="31">
        <v>38</v>
      </c>
      <c r="K25" s="10" t="s">
        <v>16</v>
      </c>
      <c r="L25" s="14">
        <v>190</v>
      </c>
      <c r="M25" s="14">
        <v>5500</v>
      </c>
      <c r="N25" s="14">
        <v>1600</v>
      </c>
      <c r="O25" s="14">
        <v>8</v>
      </c>
      <c r="P25" s="14">
        <v>8</v>
      </c>
      <c r="Q25" s="15">
        <v>15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15.324</v>
      </c>
      <c r="C30" s="13">
        <v>20.54</v>
      </c>
      <c r="D30" s="13">
        <v>23.903</v>
      </c>
      <c r="E30" s="102">
        <v>24.14</v>
      </c>
      <c r="F30" s="102"/>
      <c r="G30" s="38">
        <v>11.838</v>
      </c>
      <c r="H30" s="13">
        <v>14.451</v>
      </c>
      <c r="I30" s="13">
        <v>25.388</v>
      </c>
      <c r="J30" s="102">
        <v>30.787</v>
      </c>
      <c r="K30" s="102"/>
      <c r="L30" s="102"/>
      <c r="M30" s="38">
        <v>4.503</v>
      </c>
      <c r="N30" s="13">
        <v>5.768</v>
      </c>
      <c r="O30" s="102">
        <v>7.58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8</v>
      </c>
      <c r="C32" s="14">
        <v>310</v>
      </c>
      <c r="D32" s="14">
        <v>10</v>
      </c>
      <c r="E32" s="14">
        <v>37</v>
      </c>
      <c r="F32" s="31">
        <v>15</v>
      </c>
      <c r="G32" s="30">
        <v>20</v>
      </c>
      <c r="H32" s="14">
        <v>1500</v>
      </c>
      <c r="I32" s="14">
        <v>4500</v>
      </c>
      <c r="J32" s="14">
        <v>20</v>
      </c>
      <c r="K32" s="14">
        <v>20</v>
      </c>
      <c r="L32" s="15">
        <v>20</v>
      </c>
      <c r="M32" s="30">
        <v>160</v>
      </c>
      <c r="N32" s="14">
        <v>130</v>
      </c>
      <c r="O32" s="14">
        <v>280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16.623</v>
      </c>
      <c r="E37" s="13">
        <v>17.32</v>
      </c>
      <c r="F37" s="13">
        <v>18.835</v>
      </c>
      <c r="G37" s="105">
        <v>29.57</v>
      </c>
      <c r="H37" s="105"/>
      <c r="I37" s="105"/>
      <c r="J37" s="102">
        <v>34.258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4000</v>
      </c>
      <c r="F39" s="14">
        <v>3700</v>
      </c>
      <c r="G39" s="14">
        <v>2200</v>
      </c>
      <c r="H39" s="14">
        <v>3000</v>
      </c>
      <c r="I39" s="14">
        <v>2500</v>
      </c>
      <c r="J39" s="14">
        <v>15</v>
      </c>
      <c r="K39" s="14">
        <v>12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17.524</v>
      </c>
      <c r="E44" s="13">
        <v>19.331</v>
      </c>
      <c r="F44" s="13">
        <v>19.425</v>
      </c>
      <c r="G44" s="102">
        <v>24.755</v>
      </c>
      <c r="H44" s="102"/>
      <c r="I44" s="102"/>
      <c r="J44" s="38">
        <v>5.13</v>
      </c>
      <c r="K44" s="13">
        <v>10.755</v>
      </c>
      <c r="L44" s="102">
        <v>17.74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7000</v>
      </c>
      <c r="F46" s="14">
        <v>4000</v>
      </c>
      <c r="G46" s="14">
        <v>2800</v>
      </c>
      <c r="H46" s="14">
        <v>2200</v>
      </c>
      <c r="I46" s="31">
        <v>4000</v>
      </c>
      <c r="J46" s="30">
        <v>15</v>
      </c>
      <c r="K46" s="31">
        <v>15</v>
      </c>
      <c r="L46" s="14">
        <v>12</v>
      </c>
      <c r="M46" s="14">
        <v>15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15.12</v>
      </c>
      <c r="D51" s="102"/>
      <c r="E51" s="102"/>
      <c r="F51" s="104" t="s">
        <v>794</v>
      </c>
      <c r="G51" s="104"/>
      <c r="H51" s="104"/>
      <c r="I51" s="102">
        <v>6.966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310</v>
      </c>
      <c r="D53" s="14">
        <v>500</v>
      </c>
      <c r="E53" s="15">
        <v>550</v>
      </c>
      <c r="F53" s="10" t="s">
        <v>16</v>
      </c>
      <c r="G53" s="30" t="s">
        <v>794</v>
      </c>
      <c r="H53" s="14" t="s">
        <v>794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17" t="s">
        <v>41</v>
      </c>
      <c r="G54" s="64"/>
      <c r="H54" s="59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J37" sqref="J37:L3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40784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16.435</v>
      </c>
      <c r="E9" s="102">
        <v>17.795</v>
      </c>
      <c r="F9" s="102"/>
      <c r="G9" s="102"/>
      <c r="H9" s="10" t="s">
        <v>16</v>
      </c>
      <c r="I9" s="11" t="s">
        <v>16</v>
      </c>
      <c r="J9" s="13">
        <v>13.41</v>
      </c>
      <c r="K9" s="102">
        <v>18.175</v>
      </c>
      <c r="L9" s="102"/>
      <c r="M9" s="102"/>
      <c r="N9" s="10" t="s">
        <v>16</v>
      </c>
      <c r="O9" s="13">
        <v>16.59</v>
      </c>
      <c r="P9" s="102">
        <v>24.655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380</v>
      </c>
      <c r="E11" s="14">
        <v>1200</v>
      </c>
      <c r="F11" s="14">
        <v>1200</v>
      </c>
      <c r="G11" s="15">
        <v>1800</v>
      </c>
      <c r="H11" s="10" t="s">
        <v>16</v>
      </c>
      <c r="I11" s="11" t="s">
        <v>16</v>
      </c>
      <c r="J11" s="14">
        <v>75</v>
      </c>
      <c r="K11" s="14">
        <v>320</v>
      </c>
      <c r="L11" s="14">
        <v>320</v>
      </c>
      <c r="M11" s="15">
        <v>320</v>
      </c>
      <c r="N11" s="10" t="s">
        <v>16</v>
      </c>
      <c r="O11" s="14">
        <v>80</v>
      </c>
      <c r="P11" s="14">
        <v>140</v>
      </c>
      <c r="Q11" s="14">
        <v>100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3.86</v>
      </c>
      <c r="C16" s="13">
        <v>10.105</v>
      </c>
      <c r="D16" s="11" t="s">
        <v>16</v>
      </c>
      <c r="E16" s="13">
        <v>22.34</v>
      </c>
      <c r="F16" s="102">
        <v>24.13</v>
      </c>
      <c r="G16" s="102"/>
      <c r="H16" s="102"/>
      <c r="I16" s="38">
        <v>9.58</v>
      </c>
      <c r="J16" s="13">
        <v>16.83</v>
      </c>
      <c r="K16" s="13">
        <v>20.24</v>
      </c>
      <c r="L16" s="107">
        <v>21.06</v>
      </c>
      <c r="M16" s="107"/>
      <c r="N16" s="107"/>
      <c r="O16" s="104">
        <v>17.08</v>
      </c>
      <c r="P16" s="104"/>
      <c r="Q16" s="43">
        <v>15.58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1600</v>
      </c>
      <c r="F18" s="14">
        <v>15</v>
      </c>
      <c r="G18" s="14">
        <v>18</v>
      </c>
      <c r="H18" s="15">
        <v>18</v>
      </c>
      <c r="I18" s="30">
        <v>20</v>
      </c>
      <c r="J18" s="14">
        <v>800</v>
      </c>
      <c r="K18" s="14">
        <v>1000</v>
      </c>
      <c r="L18" s="14">
        <v>8</v>
      </c>
      <c r="M18" s="14">
        <v>10</v>
      </c>
      <c r="N18" s="31">
        <v>8</v>
      </c>
      <c r="O18" s="30">
        <v>850</v>
      </c>
      <c r="P18" s="14">
        <v>900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8.345</v>
      </c>
      <c r="C23" s="102">
        <v>10.405</v>
      </c>
      <c r="D23" s="102"/>
      <c r="E23" s="102"/>
      <c r="F23" s="38">
        <v>7.345</v>
      </c>
      <c r="G23" s="13">
        <v>7.785</v>
      </c>
      <c r="H23" s="102">
        <v>7.155</v>
      </c>
      <c r="I23" s="102"/>
      <c r="J23" s="102"/>
      <c r="K23" s="10" t="s">
        <v>16</v>
      </c>
      <c r="L23" s="13">
        <v>29.34</v>
      </c>
      <c r="M23" s="13">
        <v>27.525</v>
      </c>
      <c r="N23" s="13">
        <v>33.9</v>
      </c>
      <c r="O23" s="102">
        <v>42.015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20</v>
      </c>
      <c r="D25" s="14">
        <v>22</v>
      </c>
      <c r="E25" s="15">
        <v>25</v>
      </c>
      <c r="F25" s="30">
        <v>500</v>
      </c>
      <c r="G25" s="14">
        <v>600</v>
      </c>
      <c r="H25" s="14">
        <v>15</v>
      </c>
      <c r="I25" s="14">
        <v>35</v>
      </c>
      <c r="J25" s="31">
        <v>40</v>
      </c>
      <c r="K25" s="10" t="s">
        <v>16</v>
      </c>
      <c r="L25" s="14">
        <v>60</v>
      </c>
      <c r="M25" s="14">
        <v>5500</v>
      </c>
      <c r="N25" s="14">
        <v>2200</v>
      </c>
      <c r="O25" s="14">
        <v>7</v>
      </c>
      <c r="P25" s="14">
        <v>7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15.335</v>
      </c>
      <c r="C30" s="13">
        <v>20.54</v>
      </c>
      <c r="D30" s="13">
        <v>23.9</v>
      </c>
      <c r="E30" s="102">
        <v>24.09</v>
      </c>
      <c r="F30" s="102"/>
      <c r="G30" s="38">
        <v>11.86</v>
      </c>
      <c r="H30" s="13">
        <v>14.505</v>
      </c>
      <c r="I30" s="13">
        <v>25.105</v>
      </c>
      <c r="J30" s="102">
        <v>30.6</v>
      </c>
      <c r="K30" s="102"/>
      <c r="L30" s="102"/>
      <c r="M30" s="38">
        <v>4.235</v>
      </c>
      <c r="N30" s="13">
        <v>5.625</v>
      </c>
      <c r="O30" s="102">
        <v>7.65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650</v>
      </c>
      <c r="D32" s="14">
        <v>10</v>
      </c>
      <c r="E32" s="14">
        <v>8</v>
      </c>
      <c r="F32" s="31">
        <v>10</v>
      </c>
      <c r="G32" s="30">
        <v>5</v>
      </c>
      <c r="H32" s="14">
        <v>1500</v>
      </c>
      <c r="I32" s="14">
        <v>4300</v>
      </c>
      <c r="J32" s="14">
        <v>15</v>
      </c>
      <c r="K32" s="14">
        <v>20</v>
      </c>
      <c r="L32" s="15">
        <v>15</v>
      </c>
      <c r="M32" s="30">
        <v>200</v>
      </c>
      <c r="N32" s="14">
        <v>135</v>
      </c>
      <c r="O32" s="14">
        <v>280</v>
      </c>
      <c r="P32" s="14">
        <v>280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16.68</v>
      </c>
      <c r="E37" s="13">
        <v>17.31</v>
      </c>
      <c r="F37" s="13">
        <v>18.91</v>
      </c>
      <c r="G37" s="105">
        <v>29.58</v>
      </c>
      <c r="H37" s="105"/>
      <c r="I37" s="105"/>
      <c r="J37" s="102">
        <v>34.28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4200</v>
      </c>
      <c r="F39" s="14">
        <v>5500</v>
      </c>
      <c r="G39" s="14">
        <v>1250</v>
      </c>
      <c r="H39" s="14">
        <v>2000</v>
      </c>
      <c r="I39" s="14">
        <v>3000</v>
      </c>
      <c r="J39" s="14">
        <v>15</v>
      </c>
      <c r="K39" s="14">
        <v>40</v>
      </c>
      <c r="L39" s="15">
        <v>45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17.77</v>
      </c>
      <c r="E44" s="13">
        <v>19.43</v>
      </c>
      <c r="F44" s="13">
        <v>19.605</v>
      </c>
      <c r="G44" s="102">
        <v>24.905</v>
      </c>
      <c r="H44" s="102"/>
      <c r="I44" s="102"/>
      <c r="J44" s="38">
        <v>5.105</v>
      </c>
      <c r="K44" s="13">
        <v>10.72</v>
      </c>
      <c r="L44" s="102">
        <v>17.52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4000</v>
      </c>
      <c r="G46" s="14">
        <v>4000</v>
      </c>
      <c r="H46" s="14">
        <v>4000</v>
      </c>
      <c r="I46" s="31">
        <v>4200</v>
      </c>
      <c r="J46" s="30">
        <v>12</v>
      </c>
      <c r="K46" s="31">
        <v>10</v>
      </c>
      <c r="L46" s="14">
        <v>10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14.91</v>
      </c>
      <c r="D51" s="102"/>
      <c r="E51" s="102"/>
      <c r="F51" s="104" t="s">
        <v>794</v>
      </c>
      <c r="G51" s="104"/>
      <c r="H51" s="104"/>
      <c r="I51" s="102">
        <v>6.945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330</v>
      </c>
      <c r="E53" s="15">
        <v>450</v>
      </c>
      <c r="F53" s="10" t="s">
        <v>16</v>
      </c>
      <c r="G53" s="30" t="s">
        <v>794</v>
      </c>
      <c r="H53" s="14" t="s">
        <v>794</v>
      </c>
      <c r="I53" s="14">
        <v>30</v>
      </c>
      <c r="J53" s="14">
        <v>30</v>
      </c>
      <c r="K53" s="15">
        <v>25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17" t="s">
        <v>41</v>
      </c>
      <c r="G54" s="64"/>
      <c r="H54" s="59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 t="s">
        <v>795</v>
      </c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55" sqref="G55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40791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16.295</v>
      </c>
      <c r="E9" s="102">
        <v>17.7</v>
      </c>
      <c r="F9" s="102"/>
      <c r="G9" s="102"/>
      <c r="H9" s="10" t="s">
        <v>16</v>
      </c>
      <c r="I9" s="11" t="s">
        <v>16</v>
      </c>
      <c r="J9" s="13">
        <v>13.3</v>
      </c>
      <c r="K9" s="102">
        <v>18.1</v>
      </c>
      <c r="L9" s="102"/>
      <c r="M9" s="102"/>
      <c r="N9" s="10" t="s">
        <v>16</v>
      </c>
      <c r="O9" s="13">
        <v>16.52</v>
      </c>
      <c r="P9" s="102">
        <v>24.478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1100</v>
      </c>
      <c r="F11" s="14">
        <v>1200</v>
      </c>
      <c r="G11" s="15">
        <v>1700</v>
      </c>
      <c r="H11" s="10" t="s">
        <v>16</v>
      </c>
      <c r="I11" s="11" t="s">
        <v>16</v>
      </c>
      <c r="J11" s="14">
        <v>80</v>
      </c>
      <c r="K11" s="14">
        <v>350</v>
      </c>
      <c r="L11" s="14">
        <v>370</v>
      </c>
      <c r="M11" s="15">
        <v>350</v>
      </c>
      <c r="N11" s="10" t="s">
        <v>16</v>
      </c>
      <c r="O11" s="14">
        <v>80</v>
      </c>
      <c r="P11" s="14">
        <v>140</v>
      </c>
      <c r="Q11" s="14">
        <v>350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</v>
      </c>
      <c r="C16" s="13">
        <v>10.085</v>
      </c>
      <c r="D16" s="11" t="s">
        <v>16</v>
      </c>
      <c r="E16" s="13">
        <v>22.229</v>
      </c>
      <c r="F16" s="102">
        <v>24.003</v>
      </c>
      <c r="G16" s="102"/>
      <c r="H16" s="102"/>
      <c r="I16" s="38">
        <v>9.588</v>
      </c>
      <c r="J16" s="13">
        <v>16.78</v>
      </c>
      <c r="K16" s="13">
        <v>20.202</v>
      </c>
      <c r="L16" s="107">
        <v>20.98</v>
      </c>
      <c r="M16" s="107"/>
      <c r="N16" s="107"/>
      <c r="O16" s="104">
        <v>16.87</v>
      </c>
      <c r="P16" s="104"/>
      <c r="Q16" s="43">
        <v>15.38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40</v>
      </c>
      <c r="C18" s="14">
        <v>18</v>
      </c>
      <c r="D18" s="11" t="s">
        <v>16</v>
      </c>
      <c r="E18" s="14">
        <v>1600</v>
      </c>
      <c r="F18" s="14">
        <v>10</v>
      </c>
      <c r="G18" s="14">
        <v>10</v>
      </c>
      <c r="H18" s="15">
        <v>10</v>
      </c>
      <c r="I18" s="30">
        <v>38</v>
      </c>
      <c r="J18" s="14">
        <v>700</v>
      </c>
      <c r="K18" s="14">
        <v>1000</v>
      </c>
      <c r="L18" s="14">
        <v>8</v>
      </c>
      <c r="M18" s="14">
        <v>10</v>
      </c>
      <c r="N18" s="31">
        <v>8</v>
      </c>
      <c r="O18" s="30">
        <v>600</v>
      </c>
      <c r="P18" s="14">
        <v>1000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8.22</v>
      </c>
      <c r="C23" s="102">
        <v>10.352</v>
      </c>
      <c r="D23" s="102"/>
      <c r="E23" s="102"/>
      <c r="F23" s="38">
        <v>7.25</v>
      </c>
      <c r="G23" s="13">
        <v>7.85</v>
      </c>
      <c r="H23" s="102">
        <v>7.1</v>
      </c>
      <c r="I23" s="102"/>
      <c r="J23" s="102"/>
      <c r="K23" s="10" t="s">
        <v>16</v>
      </c>
      <c r="L23" s="13">
        <v>29.308</v>
      </c>
      <c r="M23" s="13">
        <v>27.56</v>
      </c>
      <c r="N23" s="13">
        <v>33.845</v>
      </c>
      <c r="O23" s="102">
        <v>41.869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40</v>
      </c>
      <c r="C25" s="14">
        <v>20</v>
      </c>
      <c r="D25" s="14">
        <v>20</v>
      </c>
      <c r="E25" s="15">
        <v>18</v>
      </c>
      <c r="F25" s="30">
        <v>580</v>
      </c>
      <c r="G25" s="14">
        <v>290</v>
      </c>
      <c r="H25" s="14">
        <v>20</v>
      </c>
      <c r="I25" s="14">
        <v>30</v>
      </c>
      <c r="J25" s="31">
        <v>40</v>
      </c>
      <c r="K25" s="10" t="s">
        <v>16</v>
      </c>
      <c r="L25" s="14">
        <v>55</v>
      </c>
      <c r="M25" s="14">
        <v>4200</v>
      </c>
      <c r="N25" s="14">
        <v>1900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15.28</v>
      </c>
      <c r="C30" s="13">
        <v>20.52</v>
      </c>
      <c r="D30" s="13">
        <v>23.87</v>
      </c>
      <c r="E30" s="102">
        <v>24</v>
      </c>
      <c r="F30" s="102"/>
      <c r="G30" s="38">
        <v>11.855</v>
      </c>
      <c r="H30" s="13">
        <v>14.518</v>
      </c>
      <c r="I30" s="13">
        <v>25.058</v>
      </c>
      <c r="J30" s="102">
        <v>30.442</v>
      </c>
      <c r="K30" s="102"/>
      <c r="L30" s="102"/>
      <c r="M30" s="38">
        <v>3.66</v>
      </c>
      <c r="N30" s="13">
        <v>5.513</v>
      </c>
      <c r="O30" s="102">
        <v>7.621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250</v>
      </c>
      <c r="D32" s="14">
        <v>12</v>
      </c>
      <c r="E32" s="14">
        <v>8</v>
      </c>
      <c r="F32" s="31">
        <v>10</v>
      </c>
      <c r="G32" s="30">
        <v>8</v>
      </c>
      <c r="H32" s="14">
        <v>1500</v>
      </c>
      <c r="I32" s="14">
        <v>4100</v>
      </c>
      <c r="J32" s="14">
        <v>20</v>
      </c>
      <c r="K32" s="14">
        <v>20</v>
      </c>
      <c r="L32" s="15">
        <v>20</v>
      </c>
      <c r="M32" s="30">
        <v>150</v>
      </c>
      <c r="N32" s="14">
        <v>110</v>
      </c>
      <c r="O32" s="14">
        <v>250</v>
      </c>
      <c r="P32" s="14">
        <v>280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16.72</v>
      </c>
      <c r="E37" s="13">
        <v>17.419</v>
      </c>
      <c r="F37" s="13">
        <v>19.113</v>
      </c>
      <c r="G37" s="105">
        <v>29.533</v>
      </c>
      <c r="H37" s="105"/>
      <c r="I37" s="105"/>
      <c r="J37" s="102">
        <v>34.243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4000</v>
      </c>
      <c r="F39" s="14">
        <v>3000</v>
      </c>
      <c r="G39" s="14">
        <v>2000</v>
      </c>
      <c r="H39" s="14">
        <v>2500</v>
      </c>
      <c r="I39" s="14">
        <v>3000</v>
      </c>
      <c r="J39" s="14">
        <v>25</v>
      </c>
      <c r="K39" s="14">
        <v>20</v>
      </c>
      <c r="L39" s="15">
        <v>10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17.863</v>
      </c>
      <c r="E44" s="13">
        <v>19.58</v>
      </c>
      <c r="F44" s="13">
        <v>19.625</v>
      </c>
      <c r="G44" s="102">
        <v>24.93</v>
      </c>
      <c r="H44" s="102"/>
      <c r="I44" s="102"/>
      <c r="J44" s="38">
        <v>5.07</v>
      </c>
      <c r="K44" s="13">
        <v>10.6</v>
      </c>
      <c r="L44" s="102">
        <v>17.3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7500</v>
      </c>
      <c r="F46" s="14">
        <v>4200</v>
      </c>
      <c r="G46" s="14">
        <v>3600</v>
      </c>
      <c r="H46" s="14">
        <v>3800</v>
      </c>
      <c r="I46" s="31">
        <v>4400</v>
      </c>
      <c r="J46" s="30">
        <v>10</v>
      </c>
      <c r="K46" s="31">
        <v>10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14.88</v>
      </c>
      <c r="D51" s="102"/>
      <c r="E51" s="102"/>
      <c r="F51" s="104">
        <v>16.825</v>
      </c>
      <c r="G51" s="104"/>
      <c r="H51" s="104"/>
      <c r="I51" s="102">
        <v>6.88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410</v>
      </c>
      <c r="E53" s="15">
        <v>400</v>
      </c>
      <c r="F53" s="10" t="s">
        <v>16</v>
      </c>
      <c r="G53" s="30">
        <v>480</v>
      </c>
      <c r="H53" s="14">
        <v>500</v>
      </c>
      <c r="I53" s="14">
        <v>25</v>
      </c>
      <c r="J53" s="14">
        <v>25</v>
      </c>
      <c r="K53" s="15">
        <v>25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17" t="s">
        <v>41</v>
      </c>
      <c r="G54" s="64"/>
      <c r="H54" s="59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I46" sqref="I4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40798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16.225</v>
      </c>
      <c r="E9" s="102">
        <v>17.485</v>
      </c>
      <c r="F9" s="102"/>
      <c r="G9" s="102"/>
      <c r="H9" s="10" t="s">
        <v>16</v>
      </c>
      <c r="I9" s="11" t="s">
        <v>16</v>
      </c>
      <c r="J9" s="13">
        <v>13.385</v>
      </c>
      <c r="K9" s="102">
        <v>17.985</v>
      </c>
      <c r="L9" s="102"/>
      <c r="M9" s="102"/>
      <c r="N9" s="10" t="s">
        <v>16</v>
      </c>
      <c r="O9" s="13">
        <v>16.715</v>
      </c>
      <c r="P9" s="102">
        <v>24.605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380</v>
      </c>
      <c r="E11" s="14">
        <v>950</v>
      </c>
      <c r="F11" s="14">
        <v>1600</v>
      </c>
      <c r="G11" s="15">
        <v>1500</v>
      </c>
      <c r="H11" s="10" t="s">
        <v>16</v>
      </c>
      <c r="I11" s="11" t="s">
        <v>16</v>
      </c>
      <c r="J11" s="14">
        <v>80</v>
      </c>
      <c r="K11" s="14">
        <v>330</v>
      </c>
      <c r="L11" s="14">
        <v>330</v>
      </c>
      <c r="M11" s="15">
        <v>350</v>
      </c>
      <c r="N11" s="10" t="s">
        <v>16</v>
      </c>
      <c r="O11" s="14">
        <v>85</v>
      </c>
      <c r="P11" s="14">
        <v>220</v>
      </c>
      <c r="Q11" s="14">
        <v>150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4.17</v>
      </c>
      <c r="C16" s="13">
        <v>10.1</v>
      </c>
      <c r="D16" s="11" t="s">
        <v>16</v>
      </c>
      <c r="E16" s="13">
        <v>22.425</v>
      </c>
      <c r="F16" s="102">
        <v>23.93</v>
      </c>
      <c r="G16" s="102"/>
      <c r="H16" s="102"/>
      <c r="I16" s="38">
        <v>9.87</v>
      </c>
      <c r="J16" s="13">
        <v>16.945</v>
      </c>
      <c r="K16" s="13">
        <v>20.26</v>
      </c>
      <c r="L16" s="107">
        <v>20.95</v>
      </c>
      <c r="M16" s="107"/>
      <c r="N16" s="107"/>
      <c r="O16" s="104">
        <v>16.775</v>
      </c>
      <c r="P16" s="104"/>
      <c r="Q16" s="43">
        <v>15.3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1500</v>
      </c>
      <c r="F18" s="14">
        <v>10</v>
      </c>
      <c r="G18" s="14">
        <v>10</v>
      </c>
      <c r="H18" s="15">
        <v>10</v>
      </c>
      <c r="I18" s="30">
        <v>40</v>
      </c>
      <c r="J18" s="14">
        <v>800</v>
      </c>
      <c r="K18" s="14">
        <v>950</v>
      </c>
      <c r="L18" s="14">
        <v>8</v>
      </c>
      <c r="M18" s="14">
        <v>10</v>
      </c>
      <c r="N18" s="31">
        <v>10</v>
      </c>
      <c r="O18" s="30">
        <v>650</v>
      </c>
      <c r="P18" s="14">
        <v>830</v>
      </c>
      <c r="Q18" s="53">
        <v>130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8.125</v>
      </c>
      <c r="C23" s="102">
        <v>10.18</v>
      </c>
      <c r="D23" s="102"/>
      <c r="E23" s="102"/>
      <c r="F23" s="38">
        <v>7.285</v>
      </c>
      <c r="G23" s="13">
        <v>7.785</v>
      </c>
      <c r="H23" s="102">
        <v>7.09</v>
      </c>
      <c r="I23" s="102"/>
      <c r="J23" s="102"/>
      <c r="K23" s="10" t="s">
        <v>16</v>
      </c>
      <c r="L23" s="13">
        <v>29.515</v>
      </c>
      <c r="M23" s="13">
        <v>27.85</v>
      </c>
      <c r="N23" s="13">
        <v>34.085</v>
      </c>
      <c r="O23" s="102">
        <v>41.92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20</v>
      </c>
      <c r="D25" s="14">
        <v>22</v>
      </c>
      <c r="E25" s="15">
        <v>22</v>
      </c>
      <c r="F25" s="30">
        <v>650</v>
      </c>
      <c r="G25" s="14">
        <v>520</v>
      </c>
      <c r="H25" s="14">
        <v>18</v>
      </c>
      <c r="I25" s="14">
        <v>45</v>
      </c>
      <c r="J25" s="31">
        <v>50</v>
      </c>
      <c r="K25" s="10" t="s">
        <v>16</v>
      </c>
      <c r="L25" s="14">
        <v>50</v>
      </c>
      <c r="M25" s="14">
        <v>4800</v>
      </c>
      <c r="N25" s="14">
        <v>1800</v>
      </c>
      <c r="O25" s="14">
        <v>8</v>
      </c>
      <c r="P25" s="14">
        <v>8</v>
      </c>
      <c r="Q25" s="15">
        <v>5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15.46</v>
      </c>
      <c r="C30" s="13">
        <v>20.59</v>
      </c>
      <c r="D30" s="13">
        <v>23.925</v>
      </c>
      <c r="E30" s="102">
        <v>23.99</v>
      </c>
      <c r="F30" s="102"/>
      <c r="G30" s="38">
        <v>11.94</v>
      </c>
      <c r="H30" s="13">
        <v>14.6</v>
      </c>
      <c r="I30" s="13">
        <v>25.13</v>
      </c>
      <c r="J30" s="102">
        <v>30.345</v>
      </c>
      <c r="K30" s="102"/>
      <c r="L30" s="102"/>
      <c r="M30" s="38">
        <v>4.445</v>
      </c>
      <c r="N30" s="13">
        <v>5.475</v>
      </c>
      <c r="O30" s="102">
        <v>7.4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500</v>
      </c>
      <c r="D32" s="14">
        <v>10</v>
      </c>
      <c r="E32" s="14">
        <v>10</v>
      </c>
      <c r="F32" s="31">
        <v>10</v>
      </c>
      <c r="G32" s="30">
        <v>5</v>
      </c>
      <c r="H32" s="14">
        <v>1600</v>
      </c>
      <c r="I32" s="14">
        <v>4300</v>
      </c>
      <c r="J32" s="14">
        <v>18</v>
      </c>
      <c r="K32" s="14">
        <v>20</v>
      </c>
      <c r="L32" s="15">
        <v>18</v>
      </c>
      <c r="M32" s="30">
        <v>160</v>
      </c>
      <c r="N32" s="14">
        <v>130</v>
      </c>
      <c r="O32" s="14">
        <v>280</v>
      </c>
      <c r="P32" s="14">
        <v>280</v>
      </c>
      <c r="Q32" s="15">
        <v>280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16.89</v>
      </c>
      <c r="E37" s="13">
        <v>17.585</v>
      </c>
      <c r="F37" s="13">
        <v>19.21</v>
      </c>
      <c r="G37" s="105">
        <v>29.73</v>
      </c>
      <c r="H37" s="105"/>
      <c r="I37" s="105"/>
      <c r="J37" s="102">
        <v>34.405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1950</v>
      </c>
      <c r="E39" s="14">
        <v>3100</v>
      </c>
      <c r="F39" s="14">
        <v>5200</v>
      </c>
      <c r="G39" s="14">
        <v>2700</v>
      </c>
      <c r="H39" s="14">
        <v>2600</v>
      </c>
      <c r="I39" s="14">
        <v>3500</v>
      </c>
      <c r="J39" s="14">
        <v>20</v>
      </c>
      <c r="K39" s="14">
        <v>18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18.065</v>
      </c>
      <c r="E44" s="13">
        <v>19.72</v>
      </c>
      <c r="F44" s="13">
        <v>19.925</v>
      </c>
      <c r="G44" s="102">
        <v>25.205</v>
      </c>
      <c r="H44" s="102"/>
      <c r="I44" s="102"/>
      <c r="J44" s="38">
        <v>5.12</v>
      </c>
      <c r="K44" s="13">
        <v>10.785</v>
      </c>
      <c r="L44" s="102">
        <v>17.32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4200</v>
      </c>
      <c r="G46" s="14">
        <v>4000</v>
      </c>
      <c r="H46" s="14">
        <v>4000</v>
      </c>
      <c r="I46" s="31">
        <v>3800</v>
      </c>
      <c r="J46" s="30">
        <v>10</v>
      </c>
      <c r="K46" s="31">
        <v>10</v>
      </c>
      <c r="L46" s="14">
        <v>12</v>
      </c>
      <c r="M46" s="14">
        <v>18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14.11</v>
      </c>
      <c r="D51" s="102"/>
      <c r="E51" s="102"/>
      <c r="F51" s="104">
        <v>16.845</v>
      </c>
      <c r="G51" s="104"/>
      <c r="H51" s="104"/>
      <c r="I51" s="102">
        <v>6.88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280</v>
      </c>
      <c r="E53" s="15">
        <v>400</v>
      </c>
      <c r="F53" s="44" t="s">
        <v>16</v>
      </c>
      <c r="G53" s="14">
        <v>550</v>
      </c>
      <c r="H53" s="72">
        <v>500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 t="s">
        <v>41</v>
      </c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N11" sqref="N1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40807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16.105</v>
      </c>
      <c r="E9" s="102">
        <v>17.19</v>
      </c>
      <c r="F9" s="102"/>
      <c r="G9" s="102"/>
      <c r="H9" s="10" t="s">
        <v>16</v>
      </c>
      <c r="I9" s="11" t="s">
        <v>16</v>
      </c>
      <c r="J9" s="13">
        <v>13.25</v>
      </c>
      <c r="K9" s="102">
        <v>17.828</v>
      </c>
      <c r="L9" s="102"/>
      <c r="M9" s="102"/>
      <c r="N9" s="10" t="s">
        <v>16</v>
      </c>
      <c r="O9" s="13">
        <v>16.59</v>
      </c>
      <c r="P9" s="102">
        <v>24.43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1200</v>
      </c>
      <c r="F11" s="14">
        <v>1150</v>
      </c>
      <c r="G11" s="15">
        <v>1750</v>
      </c>
      <c r="H11" s="10" t="s">
        <v>16</v>
      </c>
      <c r="I11" s="11" t="s">
        <v>16</v>
      </c>
      <c r="J11" s="14">
        <v>60</v>
      </c>
      <c r="K11" s="14">
        <v>270</v>
      </c>
      <c r="L11" s="14">
        <v>350</v>
      </c>
      <c r="M11" s="15">
        <v>320</v>
      </c>
      <c r="N11" s="10" t="s">
        <v>16</v>
      </c>
      <c r="O11" s="14">
        <v>85</v>
      </c>
      <c r="P11" s="14">
        <v>180</v>
      </c>
      <c r="Q11" s="14">
        <v>200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0.891</v>
      </c>
      <c r="C16" s="13">
        <v>10.167</v>
      </c>
      <c r="D16" s="11" t="s">
        <v>16</v>
      </c>
      <c r="E16" s="13">
        <v>22.203</v>
      </c>
      <c r="F16" s="102">
        <v>23.72</v>
      </c>
      <c r="G16" s="102"/>
      <c r="H16" s="102"/>
      <c r="I16" s="38">
        <v>10.18</v>
      </c>
      <c r="J16" s="13">
        <v>16.98</v>
      </c>
      <c r="K16" s="13">
        <v>20.148</v>
      </c>
      <c r="L16" s="107">
        <v>20.752</v>
      </c>
      <c r="M16" s="107"/>
      <c r="N16" s="107"/>
      <c r="O16" s="104">
        <v>16.42</v>
      </c>
      <c r="P16" s="104"/>
      <c r="Q16" s="43">
        <v>15.03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1600</v>
      </c>
      <c r="F18" s="14">
        <v>10</v>
      </c>
      <c r="G18" s="14">
        <v>8</v>
      </c>
      <c r="H18" s="15">
        <v>8</v>
      </c>
      <c r="I18" s="30">
        <v>35</v>
      </c>
      <c r="J18" s="14">
        <v>1200</v>
      </c>
      <c r="K18" s="14">
        <v>950</v>
      </c>
      <c r="L18" s="14">
        <v>10</v>
      </c>
      <c r="M18" s="14">
        <v>8</v>
      </c>
      <c r="N18" s="31">
        <v>8</v>
      </c>
      <c r="O18" s="30">
        <v>700</v>
      </c>
      <c r="P18" s="14">
        <v>650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7.863</v>
      </c>
      <c r="C23" s="102">
        <v>9.966</v>
      </c>
      <c r="D23" s="102"/>
      <c r="E23" s="102"/>
      <c r="F23" s="38">
        <v>7.178</v>
      </c>
      <c r="G23" s="13">
        <v>7.46</v>
      </c>
      <c r="H23" s="102">
        <v>6.839</v>
      </c>
      <c r="I23" s="102"/>
      <c r="J23" s="102"/>
      <c r="K23" s="10" t="s">
        <v>16</v>
      </c>
      <c r="L23" s="13">
        <v>29.421</v>
      </c>
      <c r="M23" s="13">
        <v>27.53</v>
      </c>
      <c r="N23" s="13">
        <v>33.959</v>
      </c>
      <c r="O23" s="102">
        <v>41.625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22</v>
      </c>
      <c r="D25" s="14">
        <v>20</v>
      </c>
      <c r="E25" s="15">
        <v>20</v>
      </c>
      <c r="F25" s="30">
        <v>600</v>
      </c>
      <c r="G25" s="14">
        <v>300</v>
      </c>
      <c r="H25" s="14">
        <v>35</v>
      </c>
      <c r="I25" s="14">
        <v>50</v>
      </c>
      <c r="J25" s="31">
        <v>55</v>
      </c>
      <c r="K25" s="10" t="s">
        <v>16</v>
      </c>
      <c r="L25" s="14">
        <v>40</v>
      </c>
      <c r="M25" s="14">
        <v>3200</v>
      </c>
      <c r="N25" s="14">
        <v>800</v>
      </c>
      <c r="O25" s="14">
        <v>8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15.35</v>
      </c>
      <c r="C30" s="13">
        <v>20.54</v>
      </c>
      <c r="D30" s="13">
        <v>23.755</v>
      </c>
      <c r="E30" s="102">
        <v>23.78</v>
      </c>
      <c r="F30" s="102"/>
      <c r="G30" s="38">
        <v>11.909</v>
      </c>
      <c r="H30" s="13">
        <v>14.444</v>
      </c>
      <c r="I30" s="13">
        <v>25.07</v>
      </c>
      <c r="J30" s="102">
        <v>29.596</v>
      </c>
      <c r="K30" s="102"/>
      <c r="L30" s="102"/>
      <c r="M30" s="38">
        <v>1</v>
      </c>
      <c r="N30" s="13">
        <v>5.2</v>
      </c>
      <c r="O30" s="102">
        <v>7.17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420</v>
      </c>
      <c r="D32" s="14">
        <v>10</v>
      </c>
      <c r="E32" s="14">
        <v>8</v>
      </c>
      <c r="F32" s="31">
        <v>10</v>
      </c>
      <c r="G32" s="30">
        <v>5</v>
      </c>
      <c r="H32" s="14">
        <v>1800</v>
      </c>
      <c r="I32" s="14">
        <v>4200</v>
      </c>
      <c r="J32" s="14">
        <v>15</v>
      </c>
      <c r="K32" s="14">
        <v>20</v>
      </c>
      <c r="L32" s="15">
        <v>20</v>
      </c>
      <c r="M32" s="30">
        <v>60</v>
      </c>
      <c r="N32" s="14">
        <v>140</v>
      </c>
      <c r="O32" s="14">
        <v>250</v>
      </c>
      <c r="P32" s="14">
        <v>280</v>
      </c>
      <c r="Q32" s="15">
        <v>350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16.955</v>
      </c>
      <c r="E37" s="13">
        <v>17.555</v>
      </c>
      <c r="F37" s="13">
        <v>19.358</v>
      </c>
      <c r="G37" s="105">
        <v>29.615</v>
      </c>
      <c r="H37" s="105"/>
      <c r="I37" s="105"/>
      <c r="J37" s="102">
        <v>34.219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2300</v>
      </c>
      <c r="F39" s="14">
        <v>6000</v>
      </c>
      <c r="G39" s="14">
        <v>2200</v>
      </c>
      <c r="H39" s="14">
        <v>2200</v>
      </c>
      <c r="I39" s="14">
        <v>2500</v>
      </c>
      <c r="J39" s="14">
        <v>20</v>
      </c>
      <c r="K39" s="14">
        <v>25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18.229</v>
      </c>
      <c r="E44" s="13">
        <v>19.75</v>
      </c>
      <c r="F44" s="13">
        <v>19.98</v>
      </c>
      <c r="G44" s="102" t="s">
        <v>796</v>
      </c>
      <c r="H44" s="102"/>
      <c r="I44" s="102"/>
      <c r="J44" s="38">
        <v>5.093</v>
      </c>
      <c r="K44" s="13">
        <v>10.53</v>
      </c>
      <c r="L44" s="102">
        <v>16.97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7500</v>
      </c>
      <c r="F46" s="14">
        <v>4800</v>
      </c>
      <c r="G46" s="14">
        <v>4500</v>
      </c>
      <c r="H46" s="14">
        <v>4800</v>
      </c>
      <c r="I46" s="31">
        <v>5000</v>
      </c>
      <c r="J46" s="30">
        <v>12</v>
      </c>
      <c r="K46" s="31">
        <v>12</v>
      </c>
      <c r="L46" s="14">
        <v>15</v>
      </c>
      <c r="M46" s="14">
        <v>15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13.334</v>
      </c>
      <c r="D51" s="102"/>
      <c r="E51" s="102"/>
      <c r="F51" s="104">
        <v>16.488</v>
      </c>
      <c r="G51" s="104"/>
      <c r="H51" s="104"/>
      <c r="I51" s="102">
        <v>6.638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310</v>
      </c>
      <c r="D53" s="14">
        <v>400</v>
      </c>
      <c r="E53" s="15">
        <v>450</v>
      </c>
      <c r="F53" s="44">
        <v>420</v>
      </c>
      <c r="G53" s="14">
        <v>560</v>
      </c>
      <c r="H53" s="72">
        <v>600</v>
      </c>
      <c r="I53" s="14">
        <v>30</v>
      </c>
      <c r="J53" s="14">
        <v>25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H53" sqref="H53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40812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15.55</v>
      </c>
      <c r="E9" s="102">
        <v>16.05</v>
      </c>
      <c r="F9" s="102"/>
      <c r="G9" s="102"/>
      <c r="H9" s="10" t="s">
        <v>16</v>
      </c>
      <c r="I9" s="11" t="s">
        <v>16</v>
      </c>
      <c r="J9" s="13">
        <v>12.905</v>
      </c>
      <c r="K9" s="102">
        <v>17.05</v>
      </c>
      <c r="L9" s="102"/>
      <c r="M9" s="102"/>
      <c r="N9" s="10" t="s">
        <v>16</v>
      </c>
      <c r="O9" s="13">
        <v>16.99</v>
      </c>
      <c r="P9" s="102">
        <v>24.54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1300</v>
      </c>
      <c r="F11" s="14">
        <v>1400</v>
      </c>
      <c r="G11" s="15">
        <v>1500</v>
      </c>
      <c r="H11" s="10" t="s">
        <v>16</v>
      </c>
      <c r="I11" s="11" t="s">
        <v>16</v>
      </c>
      <c r="J11" s="14">
        <v>80</v>
      </c>
      <c r="K11" s="14">
        <v>280</v>
      </c>
      <c r="L11" s="14">
        <v>320</v>
      </c>
      <c r="M11" s="15">
        <v>330</v>
      </c>
      <c r="N11" s="10" t="s">
        <v>16</v>
      </c>
      <c r="O11" s="14">
        <v>100</v>
      </c>
      <c r="P11" s="14">
        <v>150</v>
      </c>
      <c r="Q11" s="14">
        <v>170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3.77</v>
      </c>
      <c r="C16" s="13">
        <v>9.9</v>
      </c>
      <c r="D16" s="11" t="s">
        <v>16</v>
      </c>
      <c r="E16" s="13">
        <v>22.385</v>
      </c>
      <c r="F16" s="102">
        <v>23.17</v>
      </c>
      <c r="G16" s="102"/>
      <c r="H16" s="102"/>
      <c r="I16" s="38">
        <v>7.05</v>
      </c>
      <c r="J16" s="13">
        <v>16.665</v>
      </c>
      <c r="K16" s="13">
        <v>20.22</v>
      </c>
      <c r="L16" s="107">
        <v>20.535</v>
      </c>
      <c r="M16" s="107"/>
      <c r="N16" s="107"/>
      <c r="O16" s="104">
        <v>15.44</v>
      </c>
      <c r="P16" s="104"/>
      <c r="Q16" s="43">
        <v>13.91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12</v>
      </c>
      <c r="D18" s="11" t="s">
        <v>16</v>
      </c>
      <c r="E18" s="14">
        <v>1600</v>
      </c>
      <c r="F18" s="14">
        <v>8</v>
      </c>
      <c r="G18" s="14">
        <v>10</v>
      </c>
      <c r="H18" s="15">
        <v>7</v>
      </c>
      <c r="I18" s="30">
        <v>10</v>
      </c>
      <c r="J18" s="14">
        <v>950</v>
      </c>
      <c r="K18" s="14">
        <v>1000</v>
      </c>
      <c r="L18" s="14">
        <v>10</v>
      </c>
      <c r="M18" s="14">
        <v>10</v>
      </c>
      <c r="N18" s="31">
        <v>8</v>
      </c>
      <c r="O18" s="30">
        <v>800</v>
      </c>
      <c r="P18" s="14">
        <v>950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7.365</v>
      </c>
      <c r="C23" s="102">
        <v>9.195</v>
      </c>
      <c r="D23" s="102"/>
      <c r="E23" s="102"/>
      <c r="F23" s="38">
        <v>7.225</v>
      </c>
      <c r="G23" s="13">
        <v>7.73</v>
      </c>
      <c r="H23" s="102">
        <v>6.875</v>
      </c>
      <c r="I23" s="102"/>
      <c r="J23" s="102"/>
      <c r="K23" s="10" t="s">
        <v>16</v>
      </c>
      <c r="L23" s="13">
        <v>29.65</v>
      </c>
      <c r="M23" s="13">
        <v>27.66</v>
      </c>
      <c r="N23" s="13">
        <v>34.04</v>
      </c>
      <c r="O23" s="102">
        <v>41.47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5</v>
      </c>
      <c r="C25" s="14">
        <v>20</v>
      </c>
      <c r="D25" s="14">
        <v>22</v>
      </c>
      <c r="E25" s="15">
        <v>20</v>
      </c>
      <c r="F25" s="30">
        <v>600</v>
      </c>
      <c r="G25" s="14">
        <v>500</v>
      </c>
      <c r="H25" s="14">
        <v>35</v>
      </c>
      <c r="I25" s="14">
        <v>55</v>
      </c>
      <c r="J25" s="31">
        <v>65</v>
      </c>
      <c r="K25" s="10" t="s">
        <v>16</v>
      </c>
      <c r="L25" s="14">
        <v>55</v>
      </c>
      <c r="M25" s="14">
        <v>6000</v>
      </c>
      <c r="N25" s="14">
        <v>1800</v>
      </c>
      <c r="O25" s="14">
        <v>7</v>
      </c>
      <c r="P25" s="14">
        <v>7</v>
      </c>
      <c r="Q25" s="15">
        <v>5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15.215</v>
      </c>
      <c r="C30" s="13">
        <v>20.58</v>
      </c>
      <c r="D30" s="13">
        <v>23.87</v>
      </c>
      <c r="E30" s="102">
        <v>23.63</v>
      </c>
      <c r="F30" s="102"/>
      <c r="G30" s="38">
        <v>11.845</v>
      </c>
      <c r="H30" s="13">
        <v>14.535</v>
      </c>
      <c r="I30" s="13">
        <v>25.09</v>
      </c>
      <c r="J30" s="102">
        <v>29.355</v>
      </c>
      <c r="K30" s="102"/>
      <c r="L30" s="102"/>
      <c r="M30" s="38">
        <v>3.985</v>
      </c>
      <c r="N30" s="13">
        <v>5</v>
      </c>
      <c r="O30" s="102">
        <v>6.27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420</v>
      </c>
      <c r="D32" s="14">
        <v>8</v>
      </c>
      <c r="E32" s="14">
        <v>8</v>
      </c>
      <c r="F32" s="31">
        <v>8</v>
      </c>
      <c r="G32" s="30">
        <v>5</v>
      </c>
      <c r="H32" s="14">
        <v>1600</v>
      </c>
      <c r="I32" s="14">
        <v>4000</v>
      </c>
      <c r="J32" s="14">
        <v>18</v>
      </c>
      <c r="K32" s="14">
        <v>20</v>
      </c>
      <c r="L32" s="15">
        <v>18</v>
      </c>
      <c r="M32" s="30">
        <v>100</v>
      </c>
      <c r="N32" s="14">
        <v>150</v>
      </c>
      <c r="O32" s="14">
        <v>230</v>
      </c>
      <c r="P32" s="14">
        <v>220</v>
      </c>
      <c r="Q32" s="15">
        <v>230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16.91</v>
      </c>
      <c r="E37" s="13">
        <v>17.655</v>
      </c>
      <c r="F37" s="13">
        <v>19.34</v>
      </c>
      <c r="G37" s="105">
        <v>29.815</v>
      </c>
      <c r="H37" s="105"/>
      <c r="I37" s="105"/>
      <c r="J37" s="102">
        <v>34.305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1800</v>
      </c>
      <c r="E39" s="14">
        <v>2500</v>
      </c>
      <c r="F39" s="14">
        <v>5500</v>
      </c>
      <c r="G39" s="14">
        <v>2500</v>
      </c>
      <c r="H39" s="14">
        <v>2800</v>
      </c>
      <c r="I39" s="14">
        <v>3000</v>
      </c>
      <c r="J39" s="14">
        <v>30</v>
      </c>
      <c r="K39" s="14">
        <v>30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18.23</v>
      </c>
      <c r="E44" s="13">
        <v>19.88</v>
      </c>
      <c r="F44" s="13">
        <v>20.025</v>
      </c>
      <c r="G44" s="102">
        <v>25.31</v>
      </c>
      <c r="H44" s="102"/>
      <c r="I44" s="102"/>
      <c r="J44" s="38">
        <v>5.13</v>
      </c>
      <c r="K44" s="13">
        <v>10.78</v>
      </c>
      <c r="L44" s="102">
        <v>16.655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7500</v>
      </c>
      <c r="F46" s="14">
        <v>5000</v>
      </c>
      <c r="G46" s="14">
        <v>2100</v>
      </c>
      <c r="H46" s="14">
        <v>3800</v>
      </c>
      <c r="I46" s="31">
        <v>4000</v>
      </c>
      <c r="J46" s="30">
        <v>15</v>
      </c>
      <c r="K46" s="31">
        <v>10</v>
      </c>
      <c r="L46" s="14">
        <v>12</v>
      </c>
      <c r="M46" s="14">
        <v>10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11.365</v>
      </c>
      <c r="D51" s="102"/>
      <c r="E51" s="102"/>
      <c r="F51" s="104">
        <v>15.795</v>
      </c>
      <c r="G51" s="104"/>
      <c r="H51" s="104"/>
      <c r="I51" s="102">
        <v>6.67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280</v>
      </c>
      <c r="D53" s="14">
        <v>350</v>
      </c>
      <c r="E53" s="15">
        <v>400</v>
      </c>
      <c r="F53" s="76">
        <v>420</v>
      </c>
      <c r="G53" s="14">
        <v>500</v>
      </c>
      <c r="H53" s="72">
        <v>500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53" sqref="L53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40819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15.4</v>
      </c>
      <c r="E9" s="102">
        <v>16.076</v>
      </c>
      <c r="F9" s="102"/>
      <c r="G9" s="102"/>
      <c r="H9" s="10" t="s">
        <v>16</v>
      </c>
      <c r="I9" s="11" t="s">
        <v>16</v>
      </c>
      <c r="J9" s="13">
        <v>12.753</v>
      </c>
      <c r="K9" s="102">
        <v>16.992</v>
      </c>
      <c r="L9" s="102"/>
      <c r="M9" s="102"/>
      <c r="N9" s="10" t="s">
        <v>16</v>
      </c>
      <c r="O9" s="13">
        <v>16.932</v>
      </c>
      <c r="P9" s="102">
        <v>24.445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1000</v>
      </c>
      <c r="F11" s="14">
        <v>1300</v>
      </c>
      <c r="G11" s="15">
        <v>1400</v>
      </c>
      <c r="H11" s="10" t="s">
        <v>16</v>
      </c>
      <c r="I11" s="11" t="s">
        <v>16</v>
      </c>
      <c r="J11" s="14">
        <v>80</v>
      </c>
      <c r="K11" s="14">
        <v>300</v>
      </c>
      <c r="L11" s="14">
        <v>290</v>
      </c>
      <c r="M11" s="15">
        <v>300</v>
      </c>
      <c r="N11" s="10" t="s">
        <v>16</v>
      </c>
      <c r="O11" s="14">
        <v>95</v>
      </c>
      <c r="P11" s="14">
        <v>200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4.069</v>
      </c>
      <c r="C16" s="13">
        <v>10.016</v>
      </c>
      <c r="D16" s="11" t="s">
        <v>16</v>
      </c>
      <c r="E16" s="13">
        <v>22.271</v>
      </c>
      <c r="F16" s="102">
        <v>23.16</v>
      </c>
      <c r="G16" s="102"/>
      <c r="H16" s="102"/>
      <c r="I16" s="38">
        <v>7.355</v>
      </c>
      <c r="J16" s="13">
        <v>16.695</v>
      </c>
      <c r="K16" s="13">
        <v>20.23</v>
      </c>
      <c r="L16" s="107">
        <v>20.505</v>
      </c>
      <c r="M16" s="107"/>
      <c r="N16" s="107"/>
      <c r="O16" s="104">
        <v>15.358</v>
      </c>
      <c r="P16" s="104"/>
      <c r="Q16" s="43">
        <v>13.982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15</v>
      </c>
      <c r="D18" s="11" t="s">
        <v>16</v>
      </c>
      <c r="E18" s="14">
        <v>1400</v>
      </c>
      <c r="F18" s="14">
        <v>10</v>
      </c>
      <c r="G18" s="14">
        <v>10</v>
      </c>
      <c r="H18" s="15">
        <v>8</v>
      </c>
      <c r="I18" s="30">
        <v>12</v>
      </c>
      <c r="J18" s="14">
        <v>400</v>
      </c>
      <c r="K18" s="14">
        <v>950</v>
      </c>
      <c r="L18" s="14">
        <v>10</v>
      </c>
      <c r="M18" s="14">
        <v>15</v>
      </c>
      <c r="N18" s="31">
        <v>10</v>
      </c>
      <c r="O18" s="30">
        <v>800</v>
      </c>
      <c r="P18" s="14">
        <v>780</v>
      </c>
      <c r="Q18" s="53">
        <v>130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7.075</v>
      </c>
      <c r="C23" s="102">
        <v>9.12</v>
      </c>
      <c r="D23" s="102"/>
      <c r="E23" s="102"/>
      <c r="F23" s="38">
        <v>7.293</v>
      </c>
      <c r="G23" s="13">
        <v>7.768</v>
      </c>
      <c r="H23" s="102">
        <v>6.832</v>
      </c>
      <c r="I23" s="102"/>
      <c r="J23" s="102"/>
      <c r="K23" s="10" t="s">
        <v>16</v>
      </c>
      <c r="L23" s="13">
        <v>29.6</v>
      </c>
      <c r="M23" s="13">
        <v>27.68</v>
      </c>
      <c r="N23" s="13">
        <v>34.01</v>
      </c>
      <c r="O23" s="102">
        <v>41.48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15</v>
      </c>
      <c r="C25" s="14">
        <v>20</v>
      </c>
      <c r="D25" s="14">
        <v>22</v>
      </c>
      <c r="E25" s="15">
        <v>40</v>
      </c>
      <c r="F25" s="30">
        <v>600</v>
      </c>
      <c r="G25" s="14">
        <v>450</v>
      </c>
      <c r="H25" s="14">
        <v>55</v>
      </c>
      <c r="I25" s="14">
        <v>60</v>
      </c>
      <c r="J25" s="31">
        <v>60</v>
      </c>
      <c r="K25" s="10" t="s">
        <v>16</v>
      </c>
      <c r="L25" s="14">
        <v>90</v>
      </c>
      <c r="M25" s="14">
        <v>3000</v>
      </c>
      <c r="N25" s="14">
        <v>800</v>
      </c>
      <c r="O25" s="14">
        <v>7</v>
      </c>
      <c r="P25" s="14">
        <v>10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15.113</v>
      </c>
      <c r="C30" s="13">
        <v>20.54</v>
      </c>
      <c r="D30" s="13">
        <v>23.888</v>
      </c>
      <c r="E30" s="102">
        <v>23.62</v>
      </c>
      <c r="F30" s="102"/>
      <c r="G30" s="38">
        <v>11.81</v>
      </c>
      <c r="H30" s="13">
        <v>14.512</v>
      </c>
      <c r="I30" s="13">
        <v>25.098</v>
      </c>
      <c r="J30" s="102">
        <v>29.37</v>
      </c>
      <c r="K30" s="102"/>
      <c r="L30" s="102"/>
      <c r="M30" s="38">
        <v>3.642</v>
      </c>
      <c r="N30" s="13">
        <v>4.75</v>
      </c>
      <c r="O30" s="102">
        <v>6.231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550</v>
      </c>
      <c r="D32" s="14">
        <v>10</v>
      </c>
      <c r="E32" s="14">
        <v>10</v>
      </c>
      <c r="F32" s="31">
        <v>15</v>
      </c>
      <c r="G32" s="30">
        <v>10</v>
      </c>
      <c r="H32" s="14">
        <v>1600</v>
      </c>
      <c r="I32" s="14">
        <v>4600</v>
      </c>
      <c r="J32" s="14">
        <v>18</v>
      </c>
      <c r="K32" s="14">
        <v>20</v>
      </c>
      <c r="L32" s="15">
        <v>30</v>
      </c>
      <c r="M32" s="30">
        <v>100</v>
      </c>
      <c r="N32" s="14">
        <v>120</v>
      </c>
      <c r="O32" s="14">
        <v>210</v>
      </c>
      <c r="P32" s="14">
        <v>210</v>
      </c>
      <c r="Q32" s="15">
        <v>210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16.9</v>
      </c>
      <c r="E37" s="13">
        <v>17.583</v>
      </c>
      <c r="F37" s="13">
        <v>19.258</v>
      </c>
      <c r="G37" s="105">
        <v>29.753</v>
      </c>
      <c r="H37" s="105"/>
      <c r="I37" s="105"/>
      <c r="J37" s="102">
        <v>34.273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1700</v>
      </c>
      <c r="F39" s="14">
        <v>4200</v>
      </c>
      <c r="G39" s="14">
        <v>2700</v>
      </c>
      <c r="H39" s="14">
        <v>3000</v>
      </c>
      <c r="I39" s="14">
        <v>3300</v>
      </c>
      <c r="J39" s="14">
        <v>20</v>
      </c>
      <c r="K39" s="14">
        <v>15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18.323</v>
      </c>
      <c r="E44" s="13">
        <v>19.821</v>
      </c>
      <c r="F44" s="13">
        <v>19.922</v>
      </c>
      <c r="G44" s="102">
        <v>25.42</v>
      </c>
      <c r="H44" s="102"/>
      <c r="I44" s="102"/>
      <c r="J44" s="38">
        <v>5.188</v>
      </c>
      <c r="K44" s="13">
        <v>10.79</v>
      </c>
      <c r="L44" s="102">
        <v>16.58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4500</v>
      </c>
      <c r="G46" s="14">
        <v>4000</v>
      </c>
      <c r="H46" s="14">
        <v>4100</v>
      </c>
      <c r="I46" s="31">
        <v>4100</v>
      </c>
      <c r="J46" s="30">
        <v>20</v>
      </c>
      <c r="K46" s="31">
        <v>12</v>
      </c>
      <c r="L46" s="14">
        <v>12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11.335</v>
      </c>
      <c r="D51" s="102"/>
      <c r="E51" s="102"/>
      <c r="F51" s="104">
        <v>15.703</v>
      </c>
      <c r="G51" s="104"/>
      <c r="H51" s="104"/>
      <c r="I51" s="102">
        <v>6.66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320</v>
      </c>
      <c r="E53" s="15">
        <v>350</v>
      </c>
      <c r="F53" s="76">
        <v>500</v>
      </c>
      <c r="G53" s="14">
        <v>580</v>
      </c>
      <c r="H53" s="72">
        <v>550</v>
      </c>
      <c r="I53" s="14">
        <v>30</v>
      </c>
      <c r="J53" s="14">
        <v>30</v>
      </c>
      <c r="K53" s="15">
        <v>25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E56" sqref="E5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40574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304</v>
      </c>
      <c r="E9" s="94" t="s">
        <v>305</v>
      </c>
      <c r="F9" s="94"/>
      <c r="G9" s="94"/>
      <c r="H9" s="10" t="s">
        <v>16</v>
      </c>
      <c r="I9" s="11" t="s">
        <v>16</v>
      </c>
      <c r="J9" s="11" t="s">
        <v>306</v>
      </c>
      <c r="K9" s="94" t="s">
        <v>307</v>
      </c>
      <c r="L9" s="94"/>
      <c r="M9" s="94"/>
      <c r="N9" s="10" t="s">
        <v>16</v>
      </c>
      <c r="O9" s="13" t="s">
        <v>308</v>
      </c>
      <c r="P9" s="94" t="s">
        <v>309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750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85</v>
      </c>
      <c r="K11" s="14">
        <v>400</v>
      </c>
      <c r="L11" s="14">
        <v>400</v>
      </c>
      <c r="M11" s="15">
        <v>400</v>
      </c>
      <c r="N11" s="10" t="s">
        <v>16</v>
      </c>
      <c r="O11" s="14">
        <v>5</v>
      </c>
      <c r="P11" s="14">
        <v>140</v>
      </c>
      <c r="Q11" s="14">
        <v>150</v>
      </c>
      <c r="R11" s="15">
        <v>150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85.2</v>
      </c>
      <c r="E12" s="20">
        <v>217</v>
      </c>
      <c r="F12" s="20">
        <v>224</v>
      </c>
      <c r="G12" s="21">
        <v>227</v>
      </c>
      <c r="H12" s="17" t="s">
        <v>41</v>
      </c>
      <c r="I12" s="18" t="s">
        <v>41</v>
      </c>
      <c r="J12" s="22">
        <v>54.6</v>
      </c>
      <c r="K12" s="20">
        <v>114.8</v>
      </c>
      <c r="L12" s="20">
        <v>115.9</v>
      </c>
      <c r="M12" s="21">
        <v>120.8</v>
      </c>
      <c r="N12" s="17" t="s">
        <v>41</v>
      </c>
      <c r="O12" s="19">
        <v>25.1</v>
      </c>
      <c r="P12" s="19">
        <v>49.4</v>
      </c>
      <c r="Q12" s="23">
        <v>50.2</v>
      </c>
      <c r="R12" s="24">
        <v>50.8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16</v>
      </c>
      <c r="C16" s="11" t="s">
        <v>310</v>
      </c>
      <c r="D16" s="11" t="s">
        <v>16</v>
      </c>
      <c r="E16" s="11" t="s">
        <v>311</v>
      </c>
      <c r="F16" s="94" t="s">
        <v>312</v>
      </c>
      <c r="G16" s="94"/>
      <c r="H16" s="94"/>
      <c r="I16" s="10" t="s">
        <v>313</v>
      </c>
      <c r="J16" s="11" t="s">
        <v>314</v>
      </c>
      <c r="K16" s="11" t="s">
        <v>315</v>
      </c>
      <c r="L16" s="94" t="s">
        <v>316</v>
      </c>
      <c r="M16" s="94"/>
      <c r="N16" s="94"/>
      <c r="O16" s="95" t="s">
        <v>317</v>
      </c>
      <c r="P16" s="95"/>
      <c r="Q16" s="12" t="s">
        <v>318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 t="s">
        <v>16</v>
      </c>
      <c r="C18" s="14">
        <v>12</v>
      </c>
      <c r="D18" s="11" t="s">
        <v>16</v>
      </c>
      <c r="E18" s="14">
        <v>1300</v>
      </c>
      <c r="F18" s="14">
        <v>30</v>
      </c>
      <c r="G18" s="14">
        <v>20</v>
      </c>
      <c r="H18" s="15">
        <v>20</v>
      </c>
      <c r="I18" s="30">
        <v>12</v>
      </c>
      <c r="J18" s="14">
        <v>260</v>
      </c>
      <c r="K18" s="14">
        <v>600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17" t="s">
        <v>41</v>
      </c>
      <c r="C19" s="19">
        <v>33.6</v>
      </c>
      <c r="D19" s="18" t="s">
        <v>41</v>
      </c>
      <c r="E19" s="19">
        <v>135.5</v>
      </c>
      <c r="F19" s="20">
        <v>21.8</v>
      </c>
      <c r="G19" s="20">
        <v>23.1</v>
      </c>
      <c r="H19" s="21">
        <v>23.2</v>
      </c>
      <c r="I19" s="33">
        <v>50.4</v>
      </c>
      <c r="J19" s="19">
        <v>79.6</v>
      </c>
      <c r="K19" s="19">
        <v>107.8</v>
      </c>
      <c r="L19" s="20">
        <v>22.1</v>
      </c>
      <c r="M19" s="20">
        <v>22.3</v>
      </c>
      <c r="N19" s="34">
        <v>22.8</v>
      </c>
      <c r="O19" s="35">
        <v>222</v>
      </c>
      <c r="P19" s="20">
        <v>225</v>
      </c>
      <c r="Q19" s="54">
        <v>67.4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319</v>
      </c>
      <c r="C23" s="94" t="s">
        <v>320</v>
      </c>
      <c r="D23" s="94"/>
      <c r="E23" s="94"/>
      <c r="F23" s="10" t="s">
        <v>321</v>
      </c>
      <c r="G23" s="11" t="s">
        <v>322</v>
      </c>
      <c r="H23" s="94" t="s">
        <v>323</v>
      </c>
      <c r="I23" s="94"/>
      <c r="J23" s="94"/>
      <c r="K23" s="10" t="s">
        <v>16</v>
      </c>
      <c r="L23" s="11" t="s">
        <v>324</v>
      </c>
      <c r="M23" s="11" t="s">
        <v>325</v>
      </c>
      <c r="N23" s="11" t="s">
        <v>326</v>
      </c>
      <c r="O23" s="94" t="s">
        <v>327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40</v>
      </c>
      <c r="D25" s="14">
        <v>45</v>
      </c>
      <c r="E25" s="15">
        <v>45</v>
      </c>
      <c r="F25" s="30">
        <v>400</v>
      </c>
      <c r="G25" s="14">
        <v>100</v>
      </c>
      <c r="H25" s="14">
        <v>18</v>
      </c>
      <c r="I25" s="14">
        <v>18</v>
      </c>
      <c r="J25" s="31">
        <v>18</v>
      </c>
      <c r="K25" s="10" t="s">
        <v>16</v>
      </c>
      <c r="L25" s="14">
        <v>25</v>
      </c>
      <c r="M25" s="14">
        <v>5000</v>
      </c>
      <c r="N25" s="14">
        <v>1400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33">
        <v>48.1</v>
      </c>
      <c r="C26" s="20">
        <v>33.1</v>
      </c>
      <c r="D26" s="20">
        <v>33.8</v>
      </c>
      <c r="E26" s="21">
        <v>34.2</v>
      </c>
      <c r="F26" s="33">
        <v>79.4</v>
      </c>
      <c r="G26" s="19">
        <v>41.7</v>
      </c>
      <c r="H26" s="20">
        <v>25.2</v>
      </c>
      <c r="I26" s="40">
        <v>25.4</v>
      </c>
      <c r="J26" s="41">
        <v>26.3</v>
      </c>
      <c r="K26" s="17" t="s">
        <v>41</v>
      </c>
      <c r="L26" s="19">
        <v>40.4</v>
      </c>
      <c r="M26" s="19">
        <v>667</v>
      </c>
      <c r="N26" s="19">
        <v>170.6</v>
      </c>
      <c r="O26" s="20">
        <v>17.2</v>
      </c>
      <c r="P26" s="20">
        <v>17.2</v>
      </c>
      <c r="Q26" s="21">
        <v>17.3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328</v>
      </c>
      <c r="C30" s="11" t="s">
        <v>329</v>
      </c>
      <c r="D30" s="11" t="s">
        <v>330</v>
      </c>
      <c r="E30" s="97" t="s">
        <v>331</v>
      </c>
      <c r="F30" s="97"/>
      <c r="G30" s="10" t="s">
        <v>332</v>
      </c>
      <c r="H30" s="13" t="s">
        <v>333</v>
      </c>
      <c r="I30" s="11" t="s">
        <v>334</v>
      </c>
      <c r="J30" s="102" t="s">
        <v>335</v>
      </c>
      <c r="K30" s="102"/>
      <c r="L30" s="102"/>
      <c r="M30" s="38" t="s">
        <v>336</v>
      </c>
      <c r="N30" s="11" t="s">
        <v>337</v>
      </c>
      <c r="O30" s="94" t="s">
        <v>338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15</v>
      </c>
      <c r="D32" s="14">
        <v>10</v>
      </c>
      <c r="E32" s="14">
        <v>5</v>
      </c>
      <c r="F32" s="31">
        <v>5</v>
      </c>
      <c r="G32" s="30">
        <v>8</v>
      </c>
      <c r="H32" s="14">
        <v>1300</v>
      </c>
      <c r="I32" s="14">
        <v>3000</v>
      </c>
      <c r="J32" s="14">
        <v>18</v>
      </c>
      <c r="K32" s="14">
        <v>18</v>
      </c>
      <c r="L32" s="15">
        <v>18</v>
      </c>
      <c r="M32" s="30">
        <v>220</v>
      </c>
      <c r="N32" s="14">
        <v>120</v>
      </c>
      <c r="O32" s="14">
        <v>270</v>
      </c>
      <c r="P32" s="14">
        <v>270</v>
      </c>
      <c r="Q32" s="15">
        <v>270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47.6</v>
      </c>
      <c r="C33" s="19">
        <v>37.4</v>
      </c>
      <c r="D33" s="19">
        <v>25.5</v>
      </c>
      <c r="E33" s="19">
        <v>21.1</v>
      </c>
      <c r="F33" s="46">
        <v>21.2</v>
      </c>
      <c r="G33" s="33">
        <v>40.2</v>
      </c>
      <c r="H33" s="19">
        <v>304</v>
      </c>
      <c r="I33" s="19">
        <v>387</v>
      </c>
      <c r="J33" s="19">
        <v>25.1</v>
      </c>
      <c r="K33" s="23">
        <v>25.6</v>
      </c>
      <c r="L33" s="24">
        <v>25.3</v>
      </c>
      <c r="M33" s="33">
        <v>56.5</v>
      </c>
      <c r="N33" s="19">
        <v>49.3</v>
      </c>
      <c r="O33" s="19">
        <v>70.8</v>
      </c>
      <c r="P33" s="19">
        <v>71.3</v>
      </c>
      <c r="Q33" s="24">
        <v>72.5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339</v>
      </c>
      <c r="E37" s="11" t="s">
        <v>340</v>
      </c>
      <c r="F37" s="11" t="s">
        <v>341</v>
      </c>
      <c r="G37" s="100" t="s">
        <v>342</v>
      </c>
      <c r="H37" s="100"/>
      <c r="I37" s="100"/>
      <c r="J37" s="94" t="s">
        <v>343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4500</v>
      </c>
      <c r="F39" s="14">
        <v>5000</v>
      </c>
      <c r="G39" s="14">
        <v>2500</v>
      </c>
      <c r="H39" s="14">
        <v>2600</v>
      </c>
      <c r="I39" s="14">
        <v>3000</v>
      </c>
      <c r="J39" s="14">
        <v>15</v>
      </c>
      <c r="K39" s="14">
        <v>15</v>
      </c>
      <c r="L39" s="15">
        <v>20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1097</v>
      </c>
      <c r="E40" s="19">
        <v>1916</v>
      </c>
      <c r="F40" s="19">
        <v>2030</v>
      </c>
      <c r="G40" s="19">
        <v>471</v>
      </c>
      <c r="H40" s="19">
        <v>488</v>
      </c>
      <c r="I40" s="19">
        <v>549</v>
      </c>
      <c r="J40" s="22">
        <v>20.2</v>
      </c>
      <c r="K40" s="22">
        <v>20.1</v>
      </c>
      <c r="L40" s="24">
        <v>20.8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344</v>
      </c>
      <c r="E44" s="11" t="s">
        <v>345</v>
      </c>
      <c r="F44" s="13" t="s">
        <v>346</v>
      </c>
      <c r="G44" s="94" t="s">
        <v>347</v>
      </c>
      <c r="H44" s="94"/>
      <c r="I44" s="94"/>
      <c r="J44" s="38" t="s">
        <v>348</v>
      </c>
      <c r="K44" s="11" t="s">
        <v>349</v>
      </c>
      <c r="L44" s="94" t="s">
        <v>350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8000</v>
      </c>
      <c r="F46" s="14">
        <v>4000</v>
      </c>
      <c r="G46" s="14">
        <v>3500</v>
      </c>
      <c r="H46" s="14">
        <v>4000</v>
      </c>
      <c r="I46" s="31">
        <v>4000</v>
      </c>
      <c r="J46" s="30">
        <v>10</v>
      </c>
      <c r="K46" s="31">
        <v>15</v>
      </c>
      <c r="L46" s="14">
        <v>10</v>
      </c>
      <c r="M46" s="14">
        <v>10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3570</v>
      </c>
      <c r="E47" s="19">
        <v>3530</v>
      </c>
      <c r="F47" s="19">
        <v>2030</v>
      </c>
      <c r="G47" s="19">
        <v>1254</v>
      </c>
      <c r="H47" s="19">
        <v>1668</v>
      </c>
      <c r="I47" s="46">
        <v>1721</v>
      </c>
      <c r="J47" s="33">
        <v>38.4</v>
      </c>
      <c r="K47" s="46">
        <v>33.7</v>
      </c>
      <c r="L47" s="19">
        <v>31.4</v>
      </c>
      <c r="M47" s="19">
        <v>31.7</v>
      </c>
      <c r="N47" s="48">
        <v>32.3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351</v>
      </c>
      <c r="D51" s="94"/>
      <c r="E51" s="94"/>
      <c r="F51" s="95" t="s">
        <v>352</v>
      </c>
      <c r="G51" s="95"/>
      <c r="H51" s="95"/>
      <c r="I51" s="94" t="s">
        <v>353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280</v>
      </c>
      <c r="D53" s="14">
        <v>300</v>
      </c>
      <c r="E53" s="15">
        <v>300</v>
      </c>
      <c r="F53" s="10" t="s">
        <v>16</v>
      </c>
      <c r="G53" s="11" t="s">
        <v>16</v>
      </c>
      <c r="H53" s="14">
        <v>600</v>
      </c>
      <c r="I53" s="14">
        <v>25</v>
      </c>
      <c r="J53" s="14">
        <v>25</v>
      </c>
      <c r="K53" s="15">
        <v>25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19">
        <v>79.8</v>
      </c>
      <c r="D54" s="19">
        <v>89.1</v>
      </c>
      <c r="E54" s="24">
        <v>95.4</v>
      </c>
      <c r="F54" s="17" t="s">
        <v>41</v>
      </c>
      <c r="G54" s="18" t="s">
        <v>41</v>
      </c>
      <c r="H54" s="20">
        <v>131.4</v>
      </c>
      <c r="I54" s="20">
        <v>28.2</v>
      </c>
      <c r="J54" s="20">
        <v>28.6</v>
      </c>
      <c r="K54" s="21">
        <v>28.8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30" sqref="G30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40827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14.61</v>
      </c>
      <c r="E9" s="102">
        <v>15.075</v>
      </c>
      <c r="F9" s="102"/>
      <c r="G9" s="102"/>
      <c r="H9" s="10" t="s">
        <v>16</v>
      </c>
      <c r="I9" s="11" t="s">
        <v>16</v>
      </c>
      <c r="J9" s="13">
        <v>11.705</v>
      </c>
      <c r="K9" s="102">
        <v>16.42</v>
      </c>
      <c r="L9" s="102"/>
      <c r="M9" s="102"/>
      <c r="N9" s="10" t="s">
        <v>16</v>
      </c>
      <c r="O9" s="13">
        <v>16.975</v>
      </c>
      <c r="P9" s="102">
        <v>23.755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1100</v>
      </c>
      <c r="F11" s="14">
        <v>1150</v>
      </c>
      <c r="G11" s="15">
        <v>1200</v>
      </c>
      <c r="H11" s="10" t="s">
        <v>16</v>
      </c>
      <c r="I11" s="11" t="s">
        <v>16</v>
      </c>
      <c r="J11" s="14">
        <v>80</v>
      </c>
      <c r="K11" s="14">
        <v>300</v>
      </c>
      <c r="L11" s="14">
        <v>320</v>
      </c>
      <c r="M11" s="15">
        <v>350</v>
      </c>
      <c r="N11" s="10" t="s">
        <v>16</v>
      </c>
      <c r="O11" s="14">
        <v>100</v>
      </c>
      <c r="P11" s="14">
        <v>180</v>
      </c>
      <c r="Q11" s="14">
        <v>170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3.79</v>
      </c>
      <c r="C16" s="13">
        <v>9.865</v>
      </c>
      <c r="D16" s="11" t="s">
        <v>16</v>
      </c>
      <c r="E16" s="13">
        <v>21.985</v>
      </c>
      <c r="F16" s="102">
        <v>22.17</v>
      </c>
      <c r="G16" s="102"/>
      <c r="H16" s="102"/>
      <c r="I16" s="38">
        <v>6.63</v>
      </c>
      <c r="J16" s="13">
        <v>16.52</v>
      </c>
      <c r="K16" s="13">
        <v>20.115</v>
      </c>
      <c r="L16" s="107">
        <v>20.005</v>
      </c>
      <c r="M16" s="107"/>
      <c r="N16" s="107"/>
      <c r="O16" s="104">
        <v>14.675</v>
      </c>
      <c r="P16" s="104"/>
      <c r="Q16" s="43">
        <v>13.125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15</v>
      </c>
      <c r="D18" s="11" t="s">
        <v>16</v>
      </c>
      <c r="E18" s="14">
        <v>1400</v>
      </c>
      <c r="F18" s="14">
        <v>10</v>
      </c>
      <c r="G18" s="14">
        <v>10</v>
      </c>
      <c r="H18" s="15">
        <v>10</v>
      </c>
      <c r="I18" s="30">
        <v>12</v>
      </c>
      <c r="J18" s="14">
        <v>250</v>
      </c>
      <c r="K18" s="14">
        <v>930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7.24</v>
      </c>
      <c r="C23" s="102">
        <v>8.795</v>
      </c>
      <c r="D23" s="102"/>
      <c r="E23" s="102"/>
      <c r="F23" s="38">
        <v>7.09</v>
      </c>
      <c r="G23" s="13">
        <v>7.62</v>
      </c>
      <c r="H23" s="102">
        <v>6.62</v>
      </c>
      <c r="I23" s="102"/>
      <c r="J23" s="102"/>
      <c r="K23" s="10" t="s">
        <v>16</v>
      </c>
      <c r="L23" s="13">
        <v>29.59</v>
      </c>
      <c r="M23" s="13">
        <v>27.285</v>
      </c>
      <c r="N23" s="13">
        <v>33.61</v>
      </c>
      <c r="O23" s="102">
        <v>40.06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5</v>
      </c>
      <c r="C25" s="14">
        <v>22</v>
      </c>
      <c r="D25" s="14">
        <v>30</v>
      </c>
      <c r="E25" s="15">
        <v>35</v>
      </c>
      <c r="F25" s="30">
        <v>600</v>
      </c>
      <c r="G25" s="14">
        <v>350</v>
      </c>
      <c r="H25" s="14">
        <v>40</v>
      </c>
      <c r="I25" s="14">
        <v>60</v>
      </c>
      <c r="J25" s="31">
        <v>80</v>
      </c>
      <c r="K25" s="10" t="s">
        <v>16</v>
      </c>
      <c r="L25" s="14">
        <v>55</v>
      </c>
      <c r="M25" s="14">
        <v>5800</v>
      </c>
      <c r="N25" s="14">
        <v>1800</v>
      </c>
      <c r="O25" s="14">
        <v>7</v>
      </c>
      <c r="P25" s="14">
        <v>7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14.965</v>
      </c>
      <c r="C30" s="13">
        <v>20.42</v>
      </c>
      <c r="D30" s="13">
        <v>23.77</v>
      </c>
      <c r="E30" s="102">
        <v>23.29</v>
      </c>
      <c r="F30" s="102"/>
      <c r="G30" s="38">
        <v>11.645</v>
      </c>
      <c r="H30" s="13">
        <v>14.43</v>
      </c>
      <c r="I30" s="13">
        <v>24.9</v>
      </c>
      <c r="J30" s="102">
        <v>28.59</v>
      </c>
      <c r="K30" s="102"/>
      <c r="L30" s="102"/>
      <c r="M30" s="38">
        <v>3.495</v>
      </c>
      <c r="N30" s="13">
        <v>4.365</v>
      </c>
      <c r="O30" s="102">
        <v>6.025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310</v>
      </c>
      <c r="D32" s="14">
        <v>8</v>
      </c>
      <c r="E32" s="14">
        <v>10</v>
      </c>
      <c r="F32" s="31">
        <v>8</v>
      </c>
      <c r="G32" s="30">
        <v>10</v>
      </c>
      <c r="H32" s="14">
        <v>1600</v>
      </c>
      <c r="I32" s="14">
        <v>4500</v>
      </c>
      <c r="J32" s="14">
        <v>20</v>
      </c>
      <c r="K32" s="14">
        <v>20</v>
      </c>
      <c r="L32" s="15">
        <v>18</v>
      </c>
      <c r="M32" s="30">
        <v>120</v>
      </c>
      <c r="N32" s="14">
        <v>140</v>
      </c>
      <c r="O32" s="14">
        <v>230</v>
      </c>
      <c r="P32" s="14">
        <v>210</v>
      </c>
      <c r="Q32" s="15">
        <v>220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16.815</v>
      </c>
      <c r="E37" s="13">
        <v>17.51</v>
      </c>
      <c r="F37" s="13">
        <v>19.09</v>
      </c>
      <c r="G37" s="105">
        <v>28.71</v>
      </c>
      <c r="H37" s="105"/>
      <c r="I37" s="105"/>
      <c r="J37" s="102">
        <v>33.01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2900</v>
      </c>
      <c r="F39" s="14">
        <v>4900</v>
      </c>
      <c r="G39" s="14">
        <v>2700</v>
      </c>
      <c r="H39" s="14">
        <v>2600</v>
      </c>
      <c r="I39" s="14">
        <v>2500</v>
      </c>
      <c r="J39" s="14">
        <v>35</v>
      </c>
      <c r="K39" s="14">
        <v>25</v>
      </c>
      <c r="L39" s="15">
        <v>30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18.03</v>
      </c>
      <c r="E44" s="13">
        <v>19.61</v>
      </c>
      <c r="F44" s="13">
        <v>19.71</v>
      </c>
      <c r="G44" s="102">
        <v>24.57</v>
      </c>
      <c r="H44" s="102"/>
      <c r="I44" s="102"/>
      <c r="J44" s="38">
        <v>5.115</v>
      </c>
      <c r="K44" s="13">
        <v>10.64</v>
      </c>
      <c r="L44" s="102">
        <v>15.955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7000</v>
      </c>
      <c r="F46" s="14">
        <v>3800</v>
      </c>
      <c r="G46" s="14">
        <v>2700</v>
      </c>
      <c r="H46" s="14">
        <v>4000</v>
      </c>
      <c r="I46" s="31">
        <v>2900</v>
      </c>
      <c r="J46" s="30">
        <v>12</v>
      </c>
      <c r="K46" s="31">
        <v>10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10.445</v>
      </c>
      <c r="D51" s="102"/>
      <c r="E51" s="102"/>
      <c r="F51" s="104">
        <v>13.79</v>
      </c>
      <c r="G51" s="104"/>
      <c r="H51" s="104"/>
      <c r="I51" s="102">
        <v>6.56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280</v>
      </c>
      <c r="D53" s="14">
        <v>280</v>
      </c>
      <c r="E53" s="15">
        <v>320</v>
      </c>
      <c r="F53" s="76">
        <v>350</v>
      </c>
      <c r="G53" s="14">
        <v>350</v>
      </c>
      <c r="H53" s="72">
        <v>470</v>
      </c>
      <c r="I53" s="14">
        <v>35</v>
      </c>
      <c r="J53" s="14">
        <v>30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I53" sqref="I53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40833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15.01</v>
      </c>
      <c r="E9" s="102">
        <v>15.818</v>
      </c>
      <c r="F9" s="102"/>
      <c r="G9" s="102"/>
      <c r="H9" s="10" t="s">
        <v>16</v>
      </c>
      <c r="I9" s="11" t="s">
        <v>16</v>
      </c>
      <c r="J9" s="13">
        <v>12.108</v>
      </c>
      <c r="K9" s="102">
        <v>17.03</v>
      </c>
      <c r="L9" s="102"/>
      <c r="M9" s="102"/>
      <c r="N9" s="10" t="s">
        <v>16</v>
      </c>
      <c r="O9" s="13">
        <v>16.697</v>
      </c>
      <c r="P9" s="102">
        <v>23.813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290</v>
      </c>
      <c r="E11" s="14">
        <v>1000</v>
      </c>
      <c r="F11" s="14">
        <v>1000</v>
      </c>
      <c r="G11" s="15">
        <v>1000</v>
      </c>
      <c r="H11" s="10" t="s">
        <v>16</v>
      </c>
      <c r="I11" s="11" t="s">
        <v>16</v>
      </c>
      <c r="J11" s="14">
        <v>80</v>
      </c>
      <c r="K11" s="14">
        <v>300</v>
      </c>
      <c r="L11" s="14">
        <v>320</v>
      </c>
      <c r="M11" s="15">
        <v>340</v>
      </c>
      <c r="N11" s="10" t="s">
        <v>16</v>
      </c>
      <c r="O11" s="14">
        <v>105</v>
      </c>
      <c r="P11" s="14">
        <v>280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3.81</v>
      </c>
      <c r="C16" s="13">
        <v>9.898</v>
      </c>
      <c r="D16" s="11" t="s">
        <v>16</v>
      </c>
      <c r="E16" s="13">
        <v>22.1</v>
      </c>
      <c r="F16" s="102">
        <v>22.994</v>
      </c>
      <c r="G16" s="102"/>
      <c r="H16" s="102"/>
      <c r="I16" s="38">
        <v>7.212</v>
      </c>
      <c r="J16" s="13">
        <v>16.53</v>
      </c>
      <c r="K16" s="13">
        <v>20.46</v>
      </c>
      <c r="L16" s="107">
        <v>20.15</v>
      </c>
      <c r="M16" s="107"/>
      <c r="N16" s="107"/>
      <c r="O16" s="104">
        <v>15.342</v>
      </c>
      <c r="P16" s="104"/>
      <c r="Q16" s="43">
        <v>13.806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5</v>
      </c>
      <c r="C18" s="14">
        <v>18</v>
      </c>
      <c r="D18" s="11" t="s">
        <v>16</v>
      </c>
      <c r="E18" s="14">
        <v>1500</v>
      </c>
      <c r="F18" s="14">
        <v>10</v>
      </c>
      <c r="G18" s="14">
        <v>10</v>
      </c>
      <c r="H18" s="15">
        <v>10</v>
      </c>
      <c r="I18" s="30">
        <v>16</v>
      </c>
      <c r="J18" s="14">
        <v>300</v>
      </c>
      <c r="K18" s="14">
        <v>850</v>
      </c>
      <c r="L18" s="14">
        <v>10</v>
      </c>
      <c r="M18" s="14">
        <v>10</v>
      </c>
      <c r="N18" s="31">
        <v>10</v>
      </c>
      <c r="O18" s="30">
        <v>820</v>
      </c>
      <c r="P18" s="14">
        <v>820</v>
      </c>
      <c r="Q18" s="53">
        <v>120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7.982</v>
      </c>
      <c r="C23" s="102">
        <v>9.178</v>
      </c>
      <c r="D23" s="102"/>
      <c r="E23" s="102"/>
      <c r="F23" s="38">
        <v>7.25</v>
      </c>
      <c r="G23" s="13">
        <v>7.7</v>
      </c>
      <c r="H23" s="102">
        <v>6.79</v>
      </c>
      <c r="I23" s="102"/>
      <c r="J23" s="102"/>
      <c r="K23" s="10" t="s">
        <v>16</v>
      </c>
      <c r="L23" s="13">
        <v>29.488</v>
      </c>
      <c r="M23" s="13">
        <v>27.21</v>
      </c>
      <c r="N23" s="13">
        <v>33.55</v>
      </c>
      <c r="O23" s="102">
        <v>40.883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25</v>
      </c>
      <c r="D25" s="14">
        <v>30</v>
      </c>
      <c r="E25" s="15">
        <v>38</v>
      </c>
      <c r="F25" s="30">
        <v>600</v>
      </c>
      <c r="G25" s="14">
        <v>320</v>
      </c>
      <c r="H25" s="14">
        <v>18</v>
      </c>
      <c r="I25" s="14">
        <v>20</v>
      </c>
      <c r="J25" s="31">
        <v>20</v>
      </c>
      <c r="K25" s="10" t="s">
        <v>16</v>
      </c>
      <c r="L25" s="14">
        <v>180</v>
      </c>
      <c r="M25" s="14">
        <v>3000</v>
      </c>
      <c r="N25" s="14">
        <v>800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14.92</v>
      </c>
      <c r="C30" s="13">
        <v>20.361</v>
      </c>
      <c r="D30" s="13">
        <v>23.815</v>
      </c>
      <c r="E30" s="102">
        <v>23.5</v>
      </c>
      <c r="F30" s="102"/>
      <c r="G30" s="38">
        <v>12.341</v>
      </c>
      <c r="H30" s="13">
        <v>14.39</v>
      </c>
      <c r="I30" s="13">
        <v>24.91</v>
      </c>
      <c r="J30" s="102">
        <v>29.039</v>
      </c>
      <c r="K30" s="102"/>
      <c r="L30" s="102"/>
      <c r="M30" s="38">
        <v>3.48</v>
      </c>
      <c r="N30" s="13">
        <v>4.93</v>
      </c>
      <c r="O30" s="102">
        <v>6.35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170</v>
      </c>
      <c r="D32" s="14">
        <v>10</v>
      </c>
      <c r="E32" s="14">
        <v>10</v>
      </c>
      <c r="F32" s="31">
        <v>10</v>
      </c>
      <c r="G32" s="30">
        <v>7</v>
      </c>
      <c r="H32" s="14">
        <v>1800</v>
      </c>
      <c r="I32" s="14">
        <v>4000</v>
      </c>
      <c r="J32" s="14">
        <v>20</v>
      </c>
      <c r="K32" s="14">
        <v>20</v>
      </c>
      <c r="L32" s="15">
        <v>20</v>
      </c>
      <c r="M32" s="30">
        <v>105</v>
      </c>
      <c r="N32" s="14">
        <v>130</v>
      </c>
      <c r="O32" s="14">
        <v>230</v>
      </c>
      <c r="P32" s="14">
        <v>250</v>
      </c>
      <c r="Q32" s="15">
        <v>230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16.683</v>
      </c>
      <c r="E37" s="13">
        <v>17.282</v>
      </c>
      <c r="F37" s="13">
        <v>19.15</v>
      </c>
      <c r="G37" s="105">
        <v>29.135</v>
      </c>
      <c r="H37" s="105"/>
      <c r="I37" s="105"/>
      <c r="J37" s="102">
        <v>34.019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1800</v>
      </c>
      <c r="E39" s="14">
        <v>2800</v>
      </c>
      <c r="F39" s="14">
        <v>5000</v>
      </c>
      <c r="G39" s="14">
        <v>2800</v>
      </c>
      <c r="H39" s="14">
        <v>3400</v>
      </c>
      <c r="I39" s="14">
        <v>3100</v>
      </c>
      <c r="J39" s="14">
        <v>15</v>
      </c>
      <c r="K39" s="14">
        <v>15</v>
      </c>
      <c r="L39" s="15">
        <v>15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17.945</v>
      </c>
      <c r="E44" s="13">
        <v>19.65</v>
      </c>
      <c r="F44" s="13">
        <v>19.79</v>
      </c>
      <c r="G44" s="102">
        <v>24.85</v>
      </c>
      <c r="H44" s="102"/>
      <c r="I44" s="102"/>
      <c r="J44" s="38">
        <v>5.12</v>
      </c>
      <c r="K44" s="13">
        <v>10.716</v>
      </c>
      <c r="L44" s="102">
        <v>16.273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4800</v>
      </c>
      <c r="G46" s="14">
        <v>3700</v>
      </c>
      <c r="H46" s="14">
        <v>3900</v>
      </c>
      <c r="I46" s="31">
        <v>3800</v>
      </c>
      <c r="J46" s="30">
        <v>18</v>
      </c>
      <c r="K46" s="31">
        <v>14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11.12</v>
      </c>
      <c r="D51" s="102"/>
      <c r="E51" s="102"/>
      <c r="F51" s="104">
        <v>15.31</v>
      </c>
      <c r="G51" s="104"/>
      <c r="H51" s="104"/>
      <c r="I51" s="102">
        <v>6.67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350</v>
      </c>
      <c r="D53" s="14">
        <v>350</v>
      </c>
      <c r="E53" s="15">
        <v>380</v>
      </c>
      <c r="F53" s="76">
        <v>410</v>
      </c>
      <c r="G53" s="14">
        <v>450</v>
      </c>
      <c r="H53" s="72">
        <v>470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36" sqref="G36:I3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40840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15.08</v>
      </c>
      <c r="E9" s="102">
        <v>15.57</v>
      </c>
      <c r="F9" s="102"/>
      <c r="G9" s="102"/>
      <c r="H9" s="10" t="s">
        <v>16</v>
      </c>
      <c r="I9" s="11" t="s">
        <v>16</v>
      </c>
      <c r="J9" s="13">
        <v>12.2</v>
      </c>
      <c r="K9" s="102">
        <v>16.165</v>
      </c>
      <c r="L9" s="102"/>
      <c r="M9" s="102"/>
      <c r="N9" s="10" t="s">
        <v>16</v>
      </c>
      <c r="O9" s="13">
        <v>16.69</v>
      </c>
      <c r="P9" s="102">
        <v>24.04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330</v>
      </c>
      <c r="E11" s="14">
        <v>1000</v>
      </c>
      <c r="F11" s="14">
        <v>1000</v>
      </c>
      <c r="G11" s="15">
        <v>1100</v>
      </c>
      <c r="H11" s="10" t="s">
        <v>16</v>
      </c>
      <c r="I11" s="11" t="s">
        <v>16</v>
      </c>
      <c r="J11" s="14">
        <v>75</v>
      </c>
      <c r="K11" s="14">
        <v>300</v>
      </c>
      <c r="L11" s="14">
        <v>390</v>
      </c>
      <c r="M11" s="15">
        <v>390</v>
      </c>
      <c r="N11" s="10" t="s">
        <v>16</v>
      </c>
      <c r="O11" s="14">
        <v>100</v>
      </c>
      <c r="P11" s="14">
        <v>150</v>
      </c>
      <c r="Q11" s="14">
        <v>140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2.94</v>
      </c>
      <c r="C16" s="13">
        <v>9.74</v>
      </c>
      <c r="D16" s="11" t="s">
        <v>16</v>
      </c>
      <c r="E16" s="13">
        <v>22.095</v>
      </c>
      <c r="F16" s="102">
        <v>22.865</v>
      </c>
      <c r="G16" s="102"/>
      <c r="H16" s="102"/>
      <c r="I16" s="38">
        <v>5</v>
      </c>
      <c r="J16" s="13">
        <v>16.565</v>
      </c>
      <c r="K16" s="13">
        <v>20.06</v>
      </c>
      <c r="L16" s="107">
        <v>20.37</v>
      </c>
      <c r="M16" s="107"/>
      <c r="N16" s="107"/>
      <c r="O16" s="104">
        <v>14.99</v>
      </c>
      <c r="P16" s="104"/>
      <c r="Q16" s="43">
        <v>13.45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1500</v>
      </c>
      <c r="F18" s="14">
        <v>8</v>
      </c>
      <c r="G18" s="14">
        <v>8</v>
      </c>
      <c r="H18" s="15">
        <v>8</v>
      </c>
      <c r="I18" s="30">
        <v>12</v>
      </c>
      <c r="J18" s="14">
        <v>290</v>
      </c>
      <c r="K18" s="14">
        <v>850</v>
      </c>
      <c r="L18" s="14">
        <v>10</v>
      </c>
      <c r="M18" s="14">
        <v>8</v>
      </c>
      <c r="N18" s="31">
        <v>10</v>
      </c>
      <c r="O18" s="30">
        <v>900</v>
      </c>
      <c r="P18" s="14">
        <v>900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6.92</v>
      </c>
      <c r="C23" s="102">
        <v>8.975</v>
      </c>
      <c r="D23" s="102"/>
      <c r="E23" s="102"/>
      <c r="F23" s="38">
        <v>7.11</v>
      </c>
      <c r="G23" s="13">
        <v>7.66</v>
      </c>
      <c r="H23" s="102">
        <v>6.755</v>
      </c>
      <c r="I23" s="102"/>
      <c r="J23" s="102"/>
      <c r="K23" s="10" t="s">
        <v>16</v>
      </c>
      <c r="L23" s="13">
        <v>29.435</v>
      </c>
      <c r="M23" s="13">
        <v>26.95</v>
      </c>
      <c r="N23" s="13">
        <v>33.46</v>
      </c>
      <c r="O23" s="102">
        <v>40.94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5</v>
      </c>
      <c r="C25" s="14">
        <v>25</v>
      </c>
      <c r="D25" s="14">
        <v>35</v>
      </c>
      <c r="E25" s="15">
        <v>35</v>
      </c>
      <c r="F25" s="30">
        <v>580</v>
      </c>
      <c r="G25" s="14">
        <v>300</v>
      </c>
      <c r="H25" s="14">
        <v>50</v>
      </c>
      <c r="I25" s="14">
        <v>75</v>
      </c>
      <c r="J25" s="31">
        <v>70</v>
      </c>
      <c r="K25" s="10" t="s">
        <v>16</v>
      </c>
      <c r="L25" s="14">
        <v>90</v>
      </c>
      <c r="M25" s="14">
        <v>5500</v>
      </c>
      <c r="N25" s="14">
        <v>1800</v>
      </c>
      <c r="O25" s="14">
        <v>10</v>
      </c>
      <c r="P25" s="14">
        <v>5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14.86</v>
      </c>
      <c r="C30" s="13">
        <v>20.28</v>
      </c>
      <c r="D30" s="13">
        <v>23.755</v>
      </c>
      <c r="E30" s="102">
        <v>23.485</v>
      </c>
      <c r="F30" s="102"/>
      <c r="G30" s="38">
        <v>11.57</v>
      </c>
      <c r="H30" s="13">
        <v>14.29</v>
      </c>
      <c r="I30" s="13">
        <v>24.875</v>
      </c>
      <c r="J30" s="102">
        <v>28.835</v>
      </c>
      <c r="K30" s="102"/>
      <c r="L30" s="102"/>
      <c r="M30" s="38">
        <v>3.12</v>
      </c>
      <c r="N30" s="13">
        <v>5.12</v>
      </c>
      <c r="O30" s="102">
        <v>6.055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270</v>
      </c>
      <c r="D32" s="14">
        <v>12</v>
      </c>
      <c r="E32" s="14">
        <v>10</v>
      </c>
      <c r="F32" s="31">
        <v>10</v>
      </c>
      <c r="G32" s="30">
        <v>6</v>
      </c>
      <c r="H32" s="14">
        <v>1800</v>
      </c>
      <c r="I32" s="14">
        <v>5000</v>
      </c>
      <c r="J32" s="14">
        <v>20</v>
      </c>
      <c r="K32" s="14">
        <v>20</v>
      </c>
      <c r="L32" s="15">
        <v>18</v>
      </c>
      <c r="M32" s="30">
        <v>120</v>
      </c>
      <c r="N32" s="14">
        <v>120</v>
      </c>
      <c r="O32" s="14">
        <v>200</v>
      </c>
      <c r="P32" s="14">
        <v>200</v>
      </c>
      <c r="Q32" s="15">
        <v>270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16.495</v>
      </c>
      <c r="E37" s="13">
        <v>16.975</v>
      </c>
      <c r="F37" s="13">
        <v>18.78</v>
      </c>
      <c r="G37" s="105">
        <v>29.155</v>
      </c>
      <c r="H37" s="105"/>
      <c r="I37" s="105"/>
      <c r="J37" s="102">
        <v>34.125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3800</v>
      </c>
      <c r="F39" s="14">
        <v>5000</v>
      </c>
      <c r="G39" s="14">
        <v>2400</v>
      </c>
      <c r="H39" s="14">
        <v>2500</v>
      </c>
      <c r="I39" s="14">
        <v>2750</v>
      </c>
      <c r="J39" s="14">
        <v>18</v>
      </c>
      <c r="K39" s="14">
        <v>22</v>
      </c>
      <c r="L39" s="15">
        <v>22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17.705</v>
      </c>
      <c r="E44" s="13">
        <v>19.29</v>
      </c>
      <c r="F44" s="13">
        <v>19.35</v>
      </c>
      <c r="G44" s="102">
        <v>24.665</v>
      </c>
      <c r="H44" s="102"/>
      <c r="I44" s="102"/>
      <c r="J44" s="38">
        <v>5.085</v>
      </c>
      <c r="K44" s="13">
        <v>10.66</v>
      </c>
      <c r="L44" s="102">
        <v>16.185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7500</v>
      </c>
      <c r="E46" s="14">
        <v>8000</v>
      </c>
      <c r="F46" s="14">
        <v>4300</v>
      </c>
      <c r="G46" s="14">
        <v>3500</v>
      </c>
      <c r="H46" s="14">
        <v>3700</v>
      </c>
      <c r="I46" s="31">
        <v>3900</v>
      </c>
      <c r="J46" s="30">
        <v>12</v>
      </c>
      <c r="K46" s="31">
        <v>12</v>
      </c>
      <c r="L46" s="14">
        <v>12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11.785</v>
      </c>
      <c r="D51" s="102"/>
      <c r="E51" s="102"/>
      <c r="F51" s="104">
        <v>14.96</v>
      </c>
      <c r="G51" s="104"/>
      <c r="H51" s="104"/>
      <c r="I51" s="102">
        <v>6.575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270</v>
      </c>
      <c r="E53" s="15">
        <v>320</v>
      </c>
      <c r="F53" s="76">
        <v>420</v>
      </c>
      <c r="G53" s="14">
        <v>400</v>
      </c>
      <c r="H53" s="72">
        <v>460</v>
      </c>
      <c r="I53" s="14">
        <v>30</v>
      </c>
      <c r="J53" s="14">
        <v>35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2" sqref="L2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40847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14.983</v>
      </c>
      <c r="E9" s="102">
        <v>15.8</v>
      </c>
      <c r="F9" s="102"/>
      <c r="G9" s="102"/>
      <c r="H9" s="10" t="s">
        <v>16</v>
      </c>
      <c r="I9" s="11" t="s">
        <v>16</v>
      </c>
      <c r="J9" s="13">
        <v>11.72</v>
      </c>
      <c r="K9" s="102">
        <v>16.121</v>
      </c>
      <c r="L9" s="102"/>
      <c r="M9" s="102"/>
      <c r="N9" s="10" t="s">
        <v>16</v>
      </c>
      <c r="O9" s="13">
        <v>16.979</v>
      </c>
      <c r="P9" s="102">
        <v>24.25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330</v>
      </c>
      <c r="E11" s="14">
        <v>850</v>
      </c>
      <c r="F11" s="14">
        <v>950</v>
      </c>
      <c r="G11" s="15">
        <v>1000</v>
      </c>
      <c r="H11" s="10" t="s">
        <v>16</v>
      </c>
      <c r="I11" s="11" t="s">
        <v>16</v>
      </c>
      <c r="J11" s="14">
        <v>65</v>
      </c>
      <c r="K11" s="14">
        <v>320</v>
      </c>
      <c r="L11" s="14">
        <v>350</v>
      </c>
      <c r="M11" s="15">
        <v>380</v>
      </c>
      <c r="N11" s="10" t="s">
        <v>16</v>
      </c>
      <c r="O11" s="14">
        <v>100</v>
      </c>
      <c r="P11" s="14">
        <v>150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3.943</v>
      </c>
      <c r="C16" s="13">
        <v>9.821</v>
      </c>
      <c r="D16" s="11" t="s">
        <v>16</v>
      </c>
      <c r="E16" s="13">
        <v>22.075</v>
      </c>
      <c r="F16" s="102">
        <v>22.942</v>
      </c>
      <c r="G16" s="102"/>
      <c r="H16" s="102"/>
      <c r="I16" s="38">
        <v>6.183</v>
      </c>
      <c r="J16" s="13">
        <v>16.36</v>
      </c>
      <c r="K16" s="13">
        <v>20.16</v>
      </c>
      <c r="L16" s="107">
        <v>20.388</v>
      </c>
      <c r="M16" s="107"/>
      <c r="N16" s="107"/>
      <c r="O16" s="104">
        <v>15.25</v>
      </c>
      <c r="P16" s="104"/>
      <c r="Q16" s="43">
        <v>13.795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8</v>
      </c>
      <c r="D18" s="11" t="s">
        <v>16</v>
      </c>
      <c r="E18" s="14">
        <v>1400</v>
      </c>
      <c r="F18" s="14">
        <v>10</v>
      </c>
      <c r="G18" s="14">
        <v>10</v>
      </c>
      <c r="H18" s="15">
        <v>10</v>
      </c>
      <c r="I18" s="30">
        <v>18</v>
      </c>
      <c r="J18" s="14">
        <v>300</v>
      </c>
      <c r="K18" s="14">
        <v>800</v>
      </c>
      <c r="L18" s="14">
        <v>10</v>
      </c>
      <c r="M18" s="14">
        <v>10</v>
      </c>
      <c r="N18" s="31">
        <v>10</v>
      </c>
      <c r="O18" s="30">
        <v>820</v>
      </c>
      <c r="P18" s="14">
        <v>820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7.798</v>
      </c>
      <c r="C23" s="102">
        <v>9.03</v>
      </c>
      <c r="D23" s="102"/>
      <c r="E23" s="102"/>
      <c r="F23" s="38">
        <v>7.178</v>
      </c>
      <c r="G23" s="13">
        <v>7.67</v>
      </c>
      <c r="H23" s="102">
        <v>6.839</v>
      </c>
      <c r="I23" s="102"/>
      <c r="J23" s="102"/>
      <c r="K23" s="10" t="s">
        <v>16</v>
      </c>
      <c r="L23" s="13">
        <v>29.415</v>
      </c>
      <c r="M23" s="13">
        <v>27.212</v>
      </c>
      <c r="N23" s="13">
        <v>33.185</v>
      </c>
      <c r="O23" s="102">
        <v>41.117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30</v>
      </c>
      <c r="D25" s="14">
        <v>30</v>
      </c>
      <c r="E25" s="15">
        <v>30</v>
      </c>
      <c r="F25" s="30">
        <v>610</v>
      </c>
      <c r="G25" s="14">
        <v>320</v>
      </c>
      <c r="H25" s="14">
        <v>30</v>
      </c>
      <c r="I25" s="14">
        <v>40</v>
      </c>
      <c r="J25" s="31">
        <v>30</v>
      </c>
      <c r="K25" s="10" t="s">
        <v>16</v>
      </c>
      <c r="L25" s="14">
        <v>300</v>
      </c>
      <c r="M25" s="14">
        <v>3100</v>
      </c>
      <c r="N25" s="14">
        <v>850</v>
      </c>
      <c r="O25" s="14">
        <v>8</v>
      </c>
      <c r="P25" s="14">
        <v>8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14.763</v>
      </c>
      <c r="C30" s="13">
        <v>20.254</v>
      </c>
      <c r="D30" s="13">
        <v>23.795</v>
      </c>
      <c r="E30" s="102">
        <v>23.518</v>
      </c>
      <c r="F30" s="102"/>
      <c r="G30" s="38">
        <v>11.615</v>
      </c>
      <c r="H30" s="13">
        <v>15.318</v>
      </c>
      <c r="I30" s="13">
        <v>25.176</v>
      </c>
      <c r="J30" s="102">
        <v>29.12</v>
      </c>
      <c r="K30" s="102"/>
      <c r="L30" s="102"/>
      <c r="M30" s="38">
        <v>3.583</v>
      </c>
      <c r="N30" s="13">
        <v>5.083</v>
      </c>
      <c r="O30" s="102">
        <v>6.055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125</v>
      </c>
      <c r="D32" s="14">
        <v>10</v>
      </c>
      <c r="E32" s="14">
        <v>10</v>
      </c>
      <c r="F32" s="31">
        <v>10</v>
      </c>
      <c r="G32" s="30">
        <v>15</v>
      </c>
      <c r="H32" s="14">
        <v>1800</v>
      </c>
      <c r="I32" s="14">
        <v>5000</v>
      </c>
      <c r="J32" s="14">
        <v>20</v>
      </c>
      <c r="K32" s="14">
        <v>20</v>
      </c>
      <c r="L32" s="15">
        <v>20</v>
      </c>
      <c r="M32" s="30">
        <v>90</v>
      </c>
      <c r="N32" s="14">
        <v>140</v>
      </c>
      <c r="O32" s="14">
        <v>260</v>
      </c>
      <c r="P32" s="14">
        <v>250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16.478</v>
      </c>
      <c r="E37" s="13">
        <v>16.8</v>
      </c>
      <c r="F37" s="13">
        <v>18.77</v>
      </c>
      <c r="G37" s="105">
        <v>29.391</v>
      </c>
      <c r="H37" s="105"/>
      <c r="I37" s="105"/>
      <c r="J37" s="102">
        <v>34.518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1600</v>
      </c>
      <c r="E39" s="14">
        <v>3000</v>
      </c>
      <c r="F39" s="14">
        <v>4500</v>
      </c>
      <c r="G39" s="14">
        <v>3000</v>
      </c>
      <c r="H39" s="14">
        <v>3200</v>
      </c>
      <c r="I39" s="14">
        <v>3000</v>
      </c>
      <c r="J39" s="14">
        <v>10</v>
      </c>
      <c r="K39" s="14">
        <v>15</v>
      </c>
      <c r="L39" s="15">
        <v>15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17.676</v>
      </c>
      <c r="E44" s="13">
        <v>19.35</v>
      </c>
      <c r="F44" s="13">
        <v>19.43</v>
      </c>
      <c r="G44" s="102">
        <v>24.98</v>
      </c>
      <c r="H44" s="102"/>
      <c r="I44" s="102"/>
      <c r="J44" s="38">
        <v>5.138</v>
      </c>
      <c r="K44" s="13">
        <v>10.872</v>
      </c>
      <c r="L44" s="102">
        <v>16.409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7800</v>
      </c>
      <c r="E46" s="14">
        <v>8000</v>
      </c>
      <c r="F46" s="14">
        <v>4200</v>
      </c>
      <c r="G46" s="14">
        <v>3100</v>
      </c>
      <c r="H46" s="14">
        <v>4000</v>
      </c>
      <c r="I46" s="31">
        <v>4500</v>
      </c>
      <c r="J46" s="30">
        <v>15</v>
      </c>
      <c r="K46" s="31">
        <v>12</v>
      </c>
      <c r="L46" s="14">
        <v>10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11.02</v>
      </c>
      <c r="D51" s="102"/>
      <c r="E51" s="102"/>
      <c r="F51" s="104">
        <v>15.855</v>
      </c>
      <c r="G51" s="104"/>
      <c r="H51" s="104"/>
      <c r="I51" s="102">
        <v>6.623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290</v>
      </c>
      <c r="D53" s="14">
        <v>340</v>
      </c>
      <c r="E53" s="15">
        <v>380</v>
      </c>
      <c r="F53" s="76">
        <v>450</v>
      </c>
      <c r="G53" s="14">
        <v>500</v>
      </c>
      <c r="H53" s="72">
        <v>600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F47" sqref="F47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40854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15.07</v>
      </c>
      <c r="E9" s="102">
        <v>15.775</v>
      </c>
      <c r="F9" s="102"/>
      <c r="G9" s="102"/>
      <c r="H9" s="10" t="s">
        <v>16</v>
      </c>
      <c r="I9" s="11" t="s">
        <v>16</v>
      </c>
      <c r="J9" s="13">
        <v>11.305</v>
      </c>
      <c r="K9" s="102">
        <v>15.645</v>
      </c>
      <c r="L9" s="102"/>
      <c r="M9" s="102"/>
      <c r="N9" s="10" t="s">
        <v>16</v>
      </c>
      <c r="O9" s="13">
        <v>16.615</v>
      </c>
      <c r="P9" s="102">
        <v>24.03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310</v>
      </c>
      <c r="E11" s="14">
        <v>850</v>
      </c>
      <c r="F11" s="14">
        <v>900</v>
      </c>
      <c r="G11" s="15">
        <v>930</v>
      </c>
      <c r="H11" s="10" t="s">
        <v>16</v>
      </c>
      <c r="I11" s="11" t="s">
        <v>16</v>
      </c>
      <c r="J11" s="14">
        <v>80</v>
      </c>
      <c r="K11" s="14">
        <v>350</v>
      </c>
      <c r="L11" s="14">
        <v>330</v>
      </c>
      <c r="M11" s="15">
        <v>370</v>
      </c>
      <c r="N11" s="10" t="s">
        <v>16</v>
      </c>
      <c r="O11" s="14">
        <v>100</v>
      </c>
      <c r="P11" s="14">
        <v>270</v>
      </c>
      <c r="Q11" s="14">
        <v>200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4.165</v>
      </c>
      <c r="C16" s="13">
        <v>9.89</v>
      </c>
      <c r="D16" s="11" t="s">
        <v>16</v>
      </c>
      <c r="E16" s="13">
        <v>22.04</v>
      </c>
      <c r="F16" s="102">
        <v>22.715</v>
      </c>
      <c r="G16" s="102"/>
      <c r="H16" s="102"/>
      <c r="I16" s="38">
        <v>7.47</v>
      </c>
      <c r="J16" s="13">
        <v>16.535</v>
      </c>
      <c r="K16" s="13">
        <v>20.13</v>
      </c>
      <c r="L16" s="107">
        <v>20.205</v>
      </c>
      <c r="M16" s="107"/>
      <c r="N16" s="107"/>
      <c r="O16" s="104">
        <v>15.485</v>
      </c>
      <c r="P16" s="104"/>
      <c r="Q16" s="43">
        <v>14.05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20</v>
      </c>
      <c r="D18" s="11" t="s">
        <v>16</v>
      </c>
      <c r="E18" s="14">
        <v>1380</v>
      </c>
      <c r="F18" s="14">
        <v>8</v>
      </c>
      <c r="G18" s="14">
        <v>8</v>
      </c>
      <c r="H18" s="15">
        <v>8</v>
      </c>
      <c r="I18" s="30">
        <v>15</v>
      </c>
      <c r="J18" s="14">
        <v>370</v>
      </c>
      <c r="K18" s="14">
        <v>730</v>
      </c>
      <c r="L18" s="14">
        <v>8</v>
      </c>
      <c r="M18" s="14">
        <v>10</v>
      </c>
      <c r="N18" s="31">
        <v>10</v>
      </c>
      <c r="O18" s="30">
        <v>850</v>
      </c>
      <c r="P18" s="14">
        <v>820</v>
      </c>
      <c r="Q18" s="53">
        <v>130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8.195</v>
      </c>
      <c r="C23" s="102">
        <v>9.035</v>
      </c>
      <c r="D23" s="102"/>
      <c r="E23" s="102"/>
      <c r="F23" s="38">
        <v>7.125</v>
      </c>
      <c r="G23" s="13">
        <v>7.65</v>
      </c>
      <c r="H23" s="102">
        <v>6.68</v>
      </c>
      <c r="I23" s="102"/>
      <c r="J23" s="102"/>
      <c r="K23" s="10" t="s">
        <v>16</v>
      </c>
      <c r="L23" s="13">
        <v>29.27</v>
      </c>
      <c r="M23" s="13">
        <v>26.98</v>
      </c>
      <c r="N23" s="13">
        <v>33.315</v>
      </c>
      <c r="O23" s="102">
        <v>40.85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30</v>
      </c>
      <c r="D25" s="14">
        <v>30</v>
      </c>
      <c r="E25" s="15">
        <v>30</v>
      </c>
      <c r="F25" s="30">
        <v>700</v>
      </c>
      <c r="G25" s="14">
        <v>280</v>
      </c>
      <c r="H25" s="14">
        <v>55</v>
      </c>
      <c r="I25" s="14">
        <v>75</v>
      </c>
      <c r="J25" s="31">
        <v>75</v>
      </c>
      <c r="K25" s="10" t="s">
        <v>16</v>
      </c>
      <c r="L25" s="14">
        <v>40</v>
      </c>
      <c r="M25" s="14">
        <v>5500</v>
      </c>
      <c r="N25" s="14">
        <v>1850</v>
      </c>
      <c r="O25" s="14">
        <v>8</v>
      </c>
      <c r="P25" s="14">
        <v>6</v>
      </c>
      <c r="Q25" s="15">
        <v>8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14.815</v>
      </c>
      <c r="C30" s="13">
        <v>20.185</v>
      </c>
      <c r="D30" s="13">
        <v>23.8</v>
      </c>
      <c r="E30" s="102">
        <v>23.415</v>
      </c>
      <c r="F30" s="102"/>
      <c r="G30" s="38">
        <v>11.605</v>
      </c>
      <c r="H30" s="13">
        <v>14.265</v>
      </c>
      <c r="I30" s="13">
        <v>24.915</v>
      </c>
      <c r="J30" s="102">
        <v>29.18</v>
      </c>
      <c r="K30" s="102"/>
      <c r="L30" s="102"/>
      <c r="M30" s="38">
        <v>3.955</v>
      </c>
      <c r="N30" s="13">
        <v>5.165</v>
      </c>
      <c r="O30" s="102">
        <v>6.1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25</v>
      </c>
      <c r="D32" s="14">
        <v>10</v>
      </c>
      <c r="E32" s="14">
        <v>10</v>
      </c>
      <c r="F32" s="31">
        <v>8</v>
      </c>
      <c r="G32" s="30">
        <v>6</v>
      </c>
      <c r="H32" s="14">
        <v>1800</v>
      </c>
      <c r="I32" s="14">
        <v>4500</v>
      </c>
      <c r="J32" s="14">
        <v>20</v>
      </c>
      <c r="K32" s="14">
        <v>20</v>
      </c>
      <c r="L32" s="15">
        <v>17</v>
      </c>
      <c r="M32" s="30">
        <v>80</v>
      </c>
      <c r="N32" s="14">
        <v>130</v>
      </c>
      <c r="O32" s="14">
        <v>230</v>
      </c>
      <c r="P32" s="14">
        <v>250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16.285</v>
      </c>
      <c r="E37" s="13">
        <v>16.605</v>
      </c>
      <c r="F37" s="13">
        <v>18.535</v>
      </c>
      <c r="G37" s="105">
        <v>28.975</v>
      </c>
      <c r="H37" s="105"/>
      <c r="I37" s="105"/>
      <c r="J37" s="102">
        <v>33.78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2100</v>
      </c>
      <c r="E39" s="14">
        <v>2900</v>
      </c>
      <c r="F39" s="14">
        <v>4500</v>
      </c>
      <c r="G39" s="14">
        <v>2500</v>
      </c>
      <c r="H39" s="14">
        <v>2500</v>
      </c>
      <c r="I39" s="14">
        <v>2800</v>
      </c>
      <c r="J39" s="14">
        <v>12</v>
      </c>
      <c r="K39" s="14">
        <v>10</v>
      </c>
      <c r="L39" s="15">
        <v>18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17.39</v>
      </c>
      <c r="E44" s="13">
        <v>18.935</v>
      </c>
      <c r="F44" s="13">
        <v>19.075</v>
      </c>
      <c r="G44" s="102">
        <v>24.5</v>
      </c>
      <c r="H44" s="102"/>
      <c r="I44" s="102"/>
      <c r="J44" s="38">
        <v>5.125</v>
      </c>
      <c r="K44" s="13">
        <v>10.72</v>
      </c>
      <c r="L44" s="102">
        <v>16.42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6500</v>
      </c>
      <c r="E46" s="14">
        <v>8000</v>
      </c>
      <c r="F46" s="14">
        <v>3700</v>
      </c>
      <c r="G46" s="14">
        <v>3500</v>
      </c>
      <c r="H46" s="14">
        <v>3800</v>
      </c>
      <c r="I46" s="31">
        <v>3800</v>
      </c>
      <c r="J46" s="30">
        <v>10</v>
      </c>
      <c r="K46" s="31">
        <v>12</v>
      </c>
      <c r="L46" s="14">
        <v>12</v>
      </c>
      <c r="M46" s="14">
        <v>12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11.21</v>
      </c>
      <c r="D51" s="102"/>
      <c r="E51" s="102"/>
      <c r="F51" s="104">
        <v>13.765</v>
      </c>
      <c r="G51" s="104"/>
      <c r="H51" s="104"/>
      <c r="I51" s="102">
        <v>6.53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240</v>
      </c>
      <c r="D53" s="14">
        <v>260</v>
      </c>
      <c r="E53" s="15">
        <v>310</v>
      </c>
      <c r="F53" s="76">
        <v>500</v>
      </c>
      <c r="G53" s="14">
        <v>550</v>
      </c>
      <c r="H53" s="72">
        <v>520</v>
      </c>
      <c r="I53" s="14">
        <v>30</v>
      </c>
      <c r="J53" s="14">
        <v>30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F52" sqref="F52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40862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15.1</v>
      </c>
      <c r="E9" s="102">
        <v>15.928</v>
      </c>
      <c r="F9" s="102"/>
      <c r="G9" s="102"/>
      <c r="H9" s="10" t="s">
        <v>16</v>
      </c>
      <c r="I9" s="11" t="s">
        <v>16</v>
      </c>
      <c r="J9" s="13">
        <v>11.573</v>
      </c>
      <c r="K9" s="102">
        <v>16.301</v>
      </c>
      <c r="L9" s="102"/>
      <c r="M9" s="102"/>
      <c r="N9" s="10" t="s">
        <v>16</v>
      </c>
      <c r="O9" s="13">
        <v>16.623</v>
      </c>
      <c r="P9" s="102">
        <v>24.149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330</v>
      </c>
      <c r="E11" s="14">
        <v>800</v>
      </c>
      <c r="F11" s="14">
        <v>980</v>
      </c>
      <c r="G11" s="15">
        <v>1000</v>
      </c>
      <c r="H11" s="10" t="s">
        <v>16</v>
      </c>
      <c r="I11" s="11" t="s">
        <v>16</v>
      </c>
      <c r="J11" s="14">
        <v>80</v>
      </c>
      <c r="K11" s="14">
        <v>320</v>
      </c>
      <c r="L11" s="14">
        <v>320</v>
      </c>
      <c r="M11" s="15">
        <v>340</v>
      </c>
      <c r="N11" s="10" t="s">
        <v>16</v>
      </c>
      <c r="O11" s="14">
        <v>105</v>
      </c>
      <c r="P11" s="14">
        <v>170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3.697</v>
      </c>
      <c r="C16" s="13">
        <v>9.905</v>
      </c>
      <c r="D16" s="11" t="s">
        <v>16</v>
      </c>
      <c r="E16" s="13">
        <v>22.151</v>
      </c>
      <c r="F16" s="102">
        <v>23.088</v>
      </c>
      <c r="G16" s="102"/>
      <c r="H16" s="102"/>
      <c r="I16" s="38">
        <v>8.1</v>
      </c>
      <c r="J16" s="13">
        <v>16.465</v>
      </c>
      <c r="K16" s="13">
        <v>20.149</v>
      </c>
      <c r="L16" s="107">
        <v>20.468</v>
      </c>
      <c r="M16" s="107"/>
      <c r="N16" s="107"/>
      <c r="O16" s="104">
        <v>15.555</v>
      </c>
      <c r="P16" s="104"/>
      <c r="Q16" s="43">
        <v>14.142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1500</v>
      </c>
      <c r="F18" s="14">
        <v>10</v>
      </c>
      <c r="G18" s="14">
        <v>7</v>
      </c>
      <c r="H18" s="15">
        <v>10</v>
      </c>
      <c r="I18" s="30">
        <v>10</v>
      </c>
      <c r="J18" s="14">
        <v>370</v>
      </c>
      <c r="K18" s="14">
        <v>850</v>
      </c>
      <c r="L18" s="14">
        <v>10</v>
      </c>
      <c r="M18" s="14">
        <v>12</v>
      </c>
      <c r="N18" s="31">
        <v>10</v>
      </c>
      <c r="O18" s="30">
        <v>900</v>
      </c>
      <c r="P18" s="14">
        <v>900</v>
      </c>
      <c r="Q18" s="53">
        <v>130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8.36</v>
      </c>
      <c r="C23" s="102">
        <v>9.13</v>
      </c>
      <c r="D23" s="102"/>
      <c r="E23" s="102"/>
      <c r="F23" s="38">
        <v>7.192</v>
      </c>
      <c r="G23" s="13">
        <v>7.8</v>
      </c>
      <c r="H23" s="102">
        <v>6.804</v>
      </c>
      <c r="I23" s="102"/>
      <c r="J23" s="102"/>
      <c r="K23" s="10" t="s">
        <v>16</v>
      </c>
      <c r="L23" s="13">
        <v>29.23</v>
      </c>
      <c r="M23" s="13">
        <v>26.933</v>
      </c>
      <c r="N23" s="13">
        <v>33.32</v>
      </c>
      <c r="O23" s="102">
        <v>41.195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25</v>
      </c>
      <c r="D25" s="14">
        <v>25</v>
      </c>
      <c r="E25" s="15">
        <v>40</v>
      </c>
      <c r="F25" s="30">
        <v>700</v>
      </c>
      <c r="G25" s="14">
        <v>300</v>
      </c>
      <c r="H25" s="14">
        <v>75</v>
      </c>
      <c r="I25" s="14">
        <v>70</v>
      </c>
      <c r="J25" s="31">
        <v>80</v>
      </c>
      <c r="K25" s="10" t="s">
        <v>16</v>
      </c>
      <c r="L25" s="14">
        <v>70</v>
      </c>
      <c r="M25" s="14">
        <v>5800</v>
      </c>
      <c r="N25" s="14">
        <v>1600</v>
      </c>
      <c r="O25" s="14">
        <v>10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14.93</v>
      </c>
      <c r="C30" s="13">
        <v>20.252</v>
      </c>
      <c r="D30" s="13">
        <v>23.87</v>
      </c>
      <c r="E30" s="102">
        <v>23.583</v>
      </c>
      <c r="F30" s="102"/>
      <c r="G30" s="38">
        <v>11.656</v>
      </c>
      <c r="H30" s="13">
        <v>14.3</v>
      </c>
      <c r="I30" s="13">
        <v>24.957</v>
      </c>
      <c r="J30" s="102">
        <v>29.287</v>
      </c>
      <c r="K30" s="102"/>
      <c r="L30" s="102"/>
      <c r="M30" s="38">
        <v>3.305</v>
      </c>
      <c r="N30" s="13">
        <v>5.121</v>
      </c>
      <c r="O30" s="102">
        <v>6.15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25</v>
      </c>
      <c r="D32" s="14">
        <v>10</v>
      </c>
      <c r="E32" s="14">
        <v>10</v>
      </c>
      <c r="F32" s="31">
        <v>10</v>
      </c>
      <c r="G32" s="30">
        <v>8</v>
      </c>
      <c r="H32" s="14">
        <v>1800</v>
      </c>
      <c r="I32" s="14">
        <v>4800</v>
      </c>
      <c r="J32" s="14">
        <v>18</v>
      </c>
      <c r="K32" s="14">
        <v>18</v>
      </c>
      <c r="L32" s="15">
        <v>15</v>
      </c>
      <c r="M32" s="30">
        <v>130</v>
      </c>
      <c r="N32" s="14">
        <v>140</v>
      </c>
      <c r="O32" s="14">
        <v>300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16.483</v>
      </c>
      <c r="E37" s="13">
        <v>16.71</v>
      </c>
      <c r="F37" s="13">
        <v>18.588</v>
      </c>
      <c r="G37" s="105">
        <v>29.408</v>
      </c>
      <c r="H37" s="105"/>
      <c r="I37" s="105"/>
      <c r="J37" s="102">
        <v>34.112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3700</v>
      </c>
      <c r="E39" s="14">
        <v>3000</v>
      </c>
      <c r="F39" s="14">
        <v>4000</v>
      </c>
      <c r="G39" s="14">
        <v>3000</v>
      </c>
      <c r="H39" s="14">
        <v>3000</v>
      </c>
      <c r="I39" s="14">
        <v>3000</v>
      </c>
      <c r="J39" s="14">
        <v>18</v>
      </c>
      <c r="K39" s="14">
        <v>25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17.53</v>
      </c>
      <c r="E44" s="13">
        <v>19.2</v>
      </c>
      <c r="F44" s="13">
        <v>19.199</v>
      </c>
      <c r="G44" s="102">
        <v>24.647</v>
      </c>
      <c r="H44" s="102"/>
      <c r="I44" s="102"/>
      <c r="J44" s="38">
        <v>5.093</v>
      </c>
      <c r="K44" s="13">
        <v>10.7</v>
      </c>
      <c r="L44" s="102">
        <v>16.482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7000</v>
      </c>
      <c r="E46" s="14">
        <v>8000</v>
      </c>
      <c r="F46" s="14">
        <v>4100</v>
      </c>
      <c r="G46" s="14">
        <v>4000</v>
      </c>
      <c r="H46" s="14">
        <v>4100</v>
      </c>
      <c r="I46" s="31">
        <v>4000</v>
      </c>
      <c r="J46" s="30">
        <v>10</v>
      </c>
      <c r="K46" s="31">
        <v>12</v>
      </c>
      <c r="L46" s="14">
        <v>10</v>
      </c>
      <c r="M46" s="14">
        <v>15</v>
      </c>
      <c r="N46" s="15">
        <v>20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11.134</v>
      </c>
      <c r="D51" s="102"/>
      <c r="E51" s="102"/>
      <c r="F51" s="104" t="s">
        <v>794</v>
      </c>
      <c r="G51" s="104"/>
      <c r="H51" s="104"/>
      <c r="I51" s="102">
        <v>6.633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300</v>
      </c>
      <c r="E53" s="15">
        <v>320</v>
      </c>
      <c r="F53" s="76"/>
      <c r="G53" s="14"/>
      <c r="H53" s="72"/>
      <c r="I53" s="14">
        <v>30</v>
      </c>
      <c r="J53" s="14">
        <v>35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L23" sqref="L23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40868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15.155</v>
      </c>
      <c r="E9" s="102">
        <v>16.04</v>
      </c>
      <c r="F9" s="102"/>
      <c r="G9" s="102"/>
      <c r="H9" s="10" t="s">
        <v>16</v>
      </c>
      <c r="I9" s="11" t="s">
        <v>16</v>
      </c>
      <c r="J9" s="13">
        <v>10.99</v>
      </c>
      <c r="K9" s="102">
        <v>16.675</v>
      </c>
      <c r="L9" s="102"/>
      <c r="M9" s="102"/>
      <c r="N9" s="10" t="s">
        <v>16</v>
      </c>
      <c r="O9" s="13">
        <v>16.655</v>
      </c>
      <c r="P9" s="102">
        <v>24.26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850</v>
      </c>
      <c r="F11" s="14">
        <v>900</v>
      </c>
      <c r="G11" s="15">
        <v>850</v>
      </c>
      <c r="H11" s="10" t="s">
        <v>16</v>
      </c>
      <c r="I11" s="11" t="s">
        <v>16</v>
      </c>
      <c r="J11" s="14">
        <v>80</v>
      </c>
      <c r="K11" s="14">
        <v>300</v>
      </c>
      <c r="L11" s="14">
        <v>430</v>
      </c>
      <c r="M11" s="15">
        <v>450</v>
      </c>
      <c r="N11" s="10" t="s">
        <v>16</v>
      </c>
      <c r="O11" s="14">
        <v>100</v>
      </c>
      <c r="P11" s="14">
        <v>250</v>
      </c>
      <c r="Q11" s="14">
        <v>250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2.91</v>
      </c>
      <c r="C16" s="13">
        <v>9.84</v>
      </c>
      <c r="D16" s="11" t="s">
        <v>16</v>
      </c>
      <c r="E16" s="13">
        <v>22.18</v>
      </c>
      <c r="F16" s="102">
        <v>23.17</v>
      </c>
      <c r="G16" s="102"/>
      <c r="H16" s="102"/>
      <c r="I16" s="38">
        <v>5.495</v>
      </c>
      <c r="J16" s="13">
        <v>16.32</v>
      </c>
      <c r="K16" s="13">
        <v>20.03</v>
      </c>
      <c r="L16" s="107">
        <v>20.51</v>
      </c>
      <c r="M16" s="107"/>
      <c r="N16" s="107"/>
      <c r="O16" s="104">
        <v>15.47</v>
      </c>
      <c r="P16" s="104"/>
      <c r="Q16" s="43">
        <v>13.96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1400</v>
      </c>
      <c r="F18" s="14">
        <v>8</v>
      </c>
      <c r="G18" s="14">
        <v>8</v>
      </c>
      <c r="H18" s="15">
        <v>7</v>
      </c>
      <c r="I18" s="30">
        <v>10</v>
      </c>
      <c r="J18" s="14">
        <v>380</v>
      </c>
      <c r="K18" s="14">
        <v>850</v>
      </c>
      <c r="L18" s="14">
        <v>10</v>
      </c>
      <c r="M18" s="14">
        <v>10</v>
      </c>
      <c r="N18" s="31">
        <v>10</v>
      </c>
      <c r="O18" s="30">
        <v>950</v>
      </c>
      <c r="P18" s="14">
        <v>950</v>
      </c>
      <c r="Q18" s="53">
        <v>140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7.65</v>
      </c>
      <c r="C23" s="102">
        <v>9.23</v>
      </c>
      <c r="D23" s="102"/>
      <c r="E23" s="102"/>
      <c r="F23" s="38">
        <v>7.23</v>
      </c>
      <c r="G23" s="13">
        <v>7.69</v>
      </c>
      <c r="H23" s="102">
        <v>6.81</v>
      </c>
      <c r="I23" s="102"/>
      <c r="J23" s="102"/>
      <c r="K23" s="10" t="s">
        <v>16</v>
      </c>
      <c r="L23" s="13">
        <v>29.205</v>
      </c>
      <c r="M23" s="13">
        <v>26.99</v>
      </c>
      <c r="N23" s="13">
        <v>33.44</v>
      </c>
      <c r="O23" s="102">
        <v>41.29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25</v>
      </c>
      <c r="D25" s="14">
        <v>35</v>
      </c>
      <c r="E25" s="15">
        <v>40</v>
      </c>
      <c r="F25" s="30">
        <v>700</v>
      </c>
      <c r="G25" s="14">
        <v>240</v>
      </c>
      <c r="H25" s="14">
        <v>60</v>
      </c>
      <c r="I25" s="14">
        <v>70</v>
      </c>
      <c r="J25" s="31">
        <v>80</v>
      </c>
      <c r="K25" s="10" t="s">
        <v>16</v>
      </c>
      <c r="L25" s="14">
        <v>60</v>
      </c>
      <c r="M25" s="14">
        <v>4750</v>
      </c>
      <c r="N25" s="14">
        <v>1800</v>
      </c>
      <c r="O25" s="14">
        <v>7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14.87</v>
      </c>
      <c r="C30" s="13">
        <v>20.22</v>
      </c>
      <c r="D30" s="13">
        <v>23.695</v>
      </c>
      <c r="E30" s="102">
        <v>23.6</v>
      </c>
      <c r="F30" s="102"/>
      <c r="G30" s="38">
        <v>11.55</v>
      </c>
      <c r="H30" s="13">
        <v>14.25</v>
      </c>
      <c r="I30" s="13">
        <v>24.95</v>
      </c>
      <c r="J30" s="102">
        <v>29.3</v>
      </c>
      <c r="K30" s="102"/>
      <c r="L30" s="102"/>
      <c r="M30" s="38">
        <v>3.085</v>
      </c>
      <c r="N30" s="13">
        <v>5.165</v>
      </c>
      <c r="O30" s="102">
        <v>6.375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20</v>
      </c>
      <c r="D32" s="14">
        <v>10</v>
      </c>
      <c r="E32" s="14">
        <v>10</v>
      </c>
      <c r="F32" s="31">
        <v>10</v>
      </c>
      <c r="G32" s="30">
        <v>5</v>
      </c>
      <c r="H32" s="14">
        <v>2000</v>
      </c>
      <c r="I32" s="14">
        <v>4500</v>
      </c>
      <c r="J32" s="14">
        <v>20</v>
      </c>
      <c r="K32" s="14">
        <v>18</v>
      </c>
      <c r="L32" s="15">
        <v>15</v>
      </c>
      <c r="M32" s="30">
        <v>110</v>
      </c>
      <c r="N32" s="14">
        <v>130</v>
      </c>
      <c r="O32" s="14">
        <v>230</v>
      </c>
      <c r="P32" s="14">
        <v>290</v>
      </c>
      <c r="Q32" s="15">
        <v>320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16.405</v>
      </c>
      <c r="E37" s="13">
        <v>16.815</v>
      </c>
      <c r="F37" s="13">
        <v>18.63</v>
      </c>
      <c r="G37" s="105">
        <v>29.26</v>
      </c>
      <c r="H37" s="105"/>
      <c r="I37" s="105"/>
      <c r="J37" s="102">
        <v>34.205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2400</v>
      </c>
      <c r="E39" s="14">
        <v>5000</v>
      </c>
      <c r="F39" s="14">
        <v>4800</v>
      </c>
      <c r="G39" s="14">
        <v>2700</v>
      </c>
      <c r="H39" s="14">
        <v>3000</v>
      </c>
      <c r="I39" s="14">
        <v>2800</v>
      </c>
      <c r="J39" s="14">
        <v>20</v>
      </c>
      <c r="K39" s="14">
        <v>15</v>
      </c>
      <c r="L39" s="15">
        <v>35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17.49</v>
      </c>
      <c r="E44" s="13">
        <v>19.1</v>
      </c>
      <c r="F44" s="13">
        <v>19.185</v>
      </c>
      <c r="G44" s="102">
        <v>24.68</v>
      </c>
      <c r="H44" s="102"/>
      <c r="I44" s="102"/>
      <c r="J44" s="38">
        <v>5.11</v>
      </c>
      <c r="K44" s="13">
        <v>10.78</v>
      </c>
      <c r="L44" s="102">
        <v>16.48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6000</v>
      </c>
      <c r="E46" s="14">
        <v>7500</v>
      </c>
      <c r="F46" s="14">
        <v>4200</v>
      </c>
      <c r="G46" s="14">
        <v>4000</v>
      </c>
      <c r="H46" s="14">
        <v>3500</v>
      </c>
      <c r="I46" s="31">
        <v>4000</v>
      </c>
      <c r="J46" s="30">
        <v>12</v>
      </c>
      <c r="K46" s="31">
        <v>10</v>
      </c>
      <c r="L46" s="14">
        <v>12</v>
      </c>
      <c r="M46" s="14">
        <v>10</v>
      </c>
      <c r="N46" s="15">
        <v>10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11.255</v>
      </c>
      <c r="D51" s="102"/>
      <c r="E51" s="102"/>
      <c r="F51" s="104">
        <v>15.475</v>
      </c>
      <c r="G51" s="104"/>
      <c r="H51" s="104"/>
      <c r="I51" s="102">
        <v>6.62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250</v>
      </c>
      <c r="D53" s="14">
        <v>300</v>
      </c>
      <c r="E53" s="15">
        <v>300</v>
      </c>
      <c r="F53" s="76">
        <v>480</v>
      </c>
      <c r="G53" s="14">
        <v>500</v>
      </c>
      <c r="H53" s="72">
        <v>500</v>
      </c>
      <c r="I53" s="14">
        <v>25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9" sqref="A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40876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15.182</v>
      </c>
      <c r="E9" s="102">
        <v>16.063</v>
      </c>
      <c r="F9" s="102"/>
      <c r="G9" s="102"/>
      <c r="H9" s="10" t="s">
        <v>16</v>
      </c>
      <c r="I9" s="11" t="s">
        <v>16</v>
      </c>
      <c r="J9" s="13">
        <v>11.603</v>
      </c>
      <c r="K9" s="102">
        <v>16.6</v>
      </c>
      <c r="L9" s="102"/>
      <c r="M9" s="102"/>
      <c r="N9" s="10" t="s">
        <v>16</v>
      </c>
      <c r="O9" s="13">
        <v>16.632</v>
      </c>
      <c r="P9" s="102">
        <v>24.245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330</v>
      </c>
      <c r="E11" s="14">
        <v>820</v>
      </c>
      <c r="F11" s="14">
        <v>900</v>
      </c>
      <c r="G11" s="15">
        <v>820</v>
      </c>
      <c r="H11" s="10" t="s">
        <v>16</v>
      </c>
      <c r="I11" s="11" t="s">
        <v>16</v>
      </c>
      <c r="J11" s="14">
        <v>70</v>
      </c>
      <c r="K11" s="14">
        <v>330</v>
      </c>
      <c r="L11" s="14">
        <v>380</v>
      </c>
      <c r="M11" s="15">
        <v>400</v>
      </c>
      <c r="N11" s="10" t="s">
        <v>16</v>
      </c>
      <c r="O11" s="14">
        <v>100</v>
      </c>
      <c r="P11" s="14">
        <v>160</v>
      </c>
      <c r="Q11" s="14">
        <v>300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3.998</v>
      </c>
      <c r="C16" s="13">
        <v>9.764</v>
      </c>
      <c r="D16" s="11" t="s">
        <v>16</v>
      </c>
      <c r="E16" s="13">
        <v>22.14</v>
      </c>
      <c r="F16" s="102">
        <v>23.169</v>
      </c>
      <c r="G16" s="102"/>
      <c r="H16" s="102"/>
      <c r="I16" s="38">
        <v>6.767</v>
      </c>
      <c r="J16" s="13">
        <v>16.372</v>
      </c>
      <c r="K16" s="13">
        <v>20.12</v>
      </c>
      <c r="L16" s="107">
        <v>20.5</v>
      </c>
      <c r="M16" s="107"/>
      <c r="N16" s="107"/>
      <c r="O16" s="104">
        <v>15.498</v>
      </c>
      <c r="P16" s="104"/>
      <c r="Q16" s="43">
        <v>14.021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13</v>
      </c>
      <c r="D18" s="11" t="s">
        <v>16</v>
      </c>
      <c r="E18" s="14">
        <v>1430</v>
      </c>
      <c r="F18" s="14">
        <v>10</v>
      </c>
      <c r="G18" s="14">
        <v>10</v>
      </c>
      <c r="H18" s="15">
        <v>10</v>
      </c>
      <c r="I18" s="30">
        <v>20</v>
      </c>
      <c r="J18" s="14">
        <v>390</v>
      </c>
      <c r="K18" s="14">
        <v>800</v>
      </c>
      <c r="L18" s="14">
        <v>8</v>
      </c>
      <c r="M18" s="14">
        <v>10</v>
      </c>
      <c r="N18" s="31">
        <v>10</v>
      </c>
      <c r="O18" s="30">
        <v>900</v>
      </c>
      <c r="P18" s="14">
        <v>800</v>
      </c>
      <c r="Q18" s="53">
        <v>130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8.45</v>
      </c>
      <c r="C23" s="102">
        <v>9.242</v>
      </c>
      <c r="D23" s="102"/>
      <c r="E23" s="102"/>
      <c r="F23" s="38">
        <v>7.167</v>
      </c>
      <c r="G23" s="13">
        <v>7.711</v>
      </c>
      <c r="H23" s="102">
        <v>6.805</v>
      </c>
      <c r="I23" s="102"/>
      <c r="J23" s="102"/>
      <c r="K23" s="10" t="s">
        <v>16</v>
      </c>
      <c r="L23" s="13">
        <v>29.193</v>
      </c>
      <c r="M23" s="13">
        <v>26.723</v>
      </c>
      <c r="N23" s="13">
        <v>33.377</v>
      </c>
      <c r="O23" s="102">
        <v>41.249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35</v>
      </c>
      <c r="D25" s="14">
        <v>35</v>
      </c>
      <c r="E25" s="15">
        <v>30</v>
      </c>
      <c r="F25" s="30">
        <v>700</v>
      </c>
      <c r="G25" s="14">
        <v>300</v>
      </c>
      <c r="H25" s="14">
        <v>60</v>
      </c>
      <c r="I25" s="14">
        <v>60</v>
      </c>
      <c r="J25" s="31">
        <v>60</v>
      </c>
      <c r="K25" s="10" t="s">
        <v>16</v>
      </c>
      <c r="L25" s="14">
        <v>40</v>
      </c>
      <c r="M25" s="14">
        <v>5000</v>
      </c>
      <c r="N25" s="14">
        <v>2000</v>
      </c>
      <c r="O25" s="14">
        <v>8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14.773</v>
      </c>
      <c r="C30" s="13">
        <v>20.165</v>
      </c>
      <c r="D30" s="13">
        <v>23.801</v>
      </c>
      <c r="E30" s="102">
        <v>23.582</v>
      </c>
      <c r="F30" s="102"/>
      <c r="G30" s="38">
        <v>11.513</v>
      </c>
      <c r="H30" s="13">
        <v>14.201</v>
      </c>
      <c r="I30" s="13">
        <v>25.015</v>
      </c>
      <c r="J30" s="102">
        <v>29.319</v>
      </c>
      <c r="K30" s="102"/>
      <c r="L30" s="102"/>
      <c r="M30" s="38">
        <v>3.88</v>
      </c>
      <c r="N30" s="13">
        <v>5.13</v>
      </c>
      <c r="O30" s="102">
        <v>6.44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10</v>
      </c>
      <c r="C32" s="14">
        <v>20</v>
      </c>
      <c r="D32" s="14">
        <v>10</v>
      </c>
      <c r="E32" s="14">
        <v>8</v>
      </c>
      <c r="F32" s="31">
        <v>10</v>
      </c>
      <c r="G32" s="30">
        <v>8</v>
      </c>
      <c r="H32" s="14">
        <v>2000</v>
      </c>
      <c r="I32" s="14">
        <v>3500</v>
      </c>
      <c r="J32" s="14">
        <v>20</v>
      </c>
      <c r="K32" s="14">
        <v>20</v>
      </c>
      <c r="L32" s="15">
        <v>20</v>
      </c>
      <c r="M32" s="30">
        <v>80</v>
      </c>
      <c r="N32" s="14">
        <v>140</v>
      </c>
      <c r="O32" s="14">
        <v>310</v>
      </c>
      <c r="P32" s="14">
        <v>310</v>
      </c>
      <c r="Q32" s="15">
        <v>330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16.353</v>
      </c>
      <c r="E37" s="13">
        <v>16.723</v>
      </c>
      <c r="F37" s="13">
        <v>18.585</v>
      </c>
      <c r="G37" s="105">
        <v>29.395</v>
      </c>
      <c r="H37" s="105"/>
      <c r="I37" s="105"/>
      <c r="J37" s="102">
        <v>34.16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4200</v>
      </c>
      <c r="E39" s="14">
        <v>3200</v>
      </c>
      <c r="F39" s="14">
        <v>5000</v>
      </c>
      <c r="G39" s="14">
        <v>3000</v>
      </c>
      <c r="H39" s="14">
        <v>2800</v>
      </c>
      <c r="I39" s="14">
        <v>3200</v>
      </c>
      <c r="J39" s="14">
        <v>10</v>
      </c>
      <c r="K39" s="14">
        <v>15</v>
      </c>
      <c r="L39" s="15">
        <v>25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17.507</v>
      </c>
      <c r="E44" s="13">
        <v>19.059</v>
      </c>
      <c r="F44" s="13">
        <v>19.14</v>
      </c>
      <c r="G44" s="102">
        <v>24.661</v>
      </c>
      <c r="H44" s="102"/>
      <c r="I44" s="102"/>
      <c r="J44" s="38">
        <v>5.088</v>
      </c>
      <c r="K44" s="13">
        <v>10.769</v>
      </c>
      <c r="L44" s="102">
        <v>16.467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5800</v>
      </c>
      <c r="E46" s="14">
        <v>8000</v>
      </c>
      <c r="F46" s="14">
        <v>4300</v>
      </c>
      <c r="G46" s="14">
        <v>4000</v>
      </c>
      <c r="H46" s="14">
        <v>4000</v>
      </c>
      <c r="I46" s="31">
        <v>3700</v>
      </c>
      <c r="J46" s="30">
        <v>13</v>
      </c>
      <c r="K46" s="31">
        <v>12</v>
      </c>
      <c r="L46" s="14">
        <v>15</v>
      </c>
      <c r="M46" s="14">
        <v>15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11.395</v>
      </c>
      <c r="D51" s="102"/>
      <c r="E51" s="102"/>
      <c r="F51" s="104">
        <v>15.525</v>
      </c>
      <c r="G51" s="104"/>
      <c r="H51" s="104"/>
      <c r="I51" s="102">
        <v>6.61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220</v>
      </c>
      <c r="D53" s="14">
        <v>260</v>
      </c>
      <c r="E53" s="15">
        <v>300</v>
      </c>
      <c r="F53" s="76">
        <v>510</v>
      </c>
      <c r="G53" s="14">
        <v>510</v>
      </c>
      <c r="H53" s="72">
        <v>510</v>
      </c>
      <c r="I53" s="14">
        <v>35</v>
      </c>
      <c r="J53" s="14">
        <v>35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Q44" sqref="Q44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40882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15.27</v>
      </c>
      <c r="E9" s="102">
        <v>16.155</v>
      </c>
      <c r="F9" s="102"/>
      <c r="G9" s="102"/>
      <c r="H9" s="10" t="s">
        <v>16</v>
      </c>
      <c r="I9" s="11" t="s">
        <v>16</v>
      </c>
      <c r="J9" s="13">
        <v>11.78</v>
      </c>
      <c r="K9" s="102">
        <v>16.605</v>
      </c>
      <c r="L9" s="102"/>
      <c r="M9" s="102"/>
      <c r="N9" s="10" t="s">
        <v>16</v>
      </c>
      <c r="O9" s="13">
        <v>16.82</v>
      </c>
      <c r="P9" s="102">
        <v>24.37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360</v>
      </c>
      <c r="E11" s="14">
        <v>850</v>
      </c>
      <c r="F11" s="14">
        <v>900</v>
      </c>
      <c r="G11" s="15">
        <v>900</v>
      </c>
      <c r="H11" s="10" t="s">
        <v>16</v>
      </c>
      <c r="I11" s="11" t="s">
        <v>16</v>
      </c>
      <c r="J11" s="14">
        <v>80</v>
      </c>
      <c r="K11" s="14">
        <v>320</v>
      </c>
      <c r="L11" s="14">
        <v>370</v>
      </c>
      <c r="M11" s="15">
        <v>350</v>
      </c>
      <c r="N11" s="10" t="s">
        <v>16</v>
      </c>
      <c r="O11" s="14">
        <v>100</v>
      </c>
      <c r="P11" s="14">
        <v>200</v>
      </c>
      <c r="Q11" s="14">
        <v>220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3.44</v>
      </c>
      <c r="C16" s="13">
        <v>9.85</v>
      </c>
      <c r="D16" s="11" t="s">
        <v>16</v>
      </c>
      <c r="E16" s="13">
        <v>22.2</v>
      </c>
      <c r="F16" s="102">
        <v>23.145</v>
      </c>
      <c r="G16" s="102"/>
      <c r="H16" s="102"/>
      <c r="I16" s="38">
        <v>7.045</v>
      </c>
      <c r="J16" s="13">
        <v>16.38</v>
      </c>
      <c r="K16" s="13">
        <v>20.085</v>
      </c>
      <c r="L16" s="107">
        <v>20.54</v>
      </c>
      <c r="M16" s="107"/>
      <c r="N16" s="107"/>
      <c r="O16" s="104">
        <v>15.63</v>
      </c>
      <c r="P16" s="104"/>
      <c r="Q16" s="43">
        <v>14.08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1500</v>
      </c>
      <c r="F18" s="14">
        <v>10</v>
      </c>
      <c r="G18" s="14">
        <v>8</v>
      </c>
      <c r="H18" s="15">
        <v>8</v>
      </c>
      <c r="I18" s="30">
        <v>10</v>
      </c>
      <c r="J18" s="14">
        <v>370</v>
      </c>
      <c r="K18" s="14">
        <v>900</v>
      </c>
      <c r="L18" s="14">
        <v>10</v>
      </c>
      <c r="M18" s="14">
        <v>10</v>
      </c>
      <c r="N18" s="31">
        <v>15</v>
      </c>
      <c r="O18" s="30">
        <v>880</v>
      </c>
      <c r="P18" s="14">
        <v>850</v>
      </c>
      <c r="Q18" s="53">
        <v>150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8.255</v>
      </c>
      <c r="C23" s="102">
        <v>9.29</v>
      </c>
      <c r="D23" s="102"/>
      <c r="E23" s="102"/>
      <c r="F23" s="38">
        <v>7.19</v>
      </c>
      <c r="G23" s="13">
        <v>7.72</v>
      </c>
      <c r="H23" s="102">
        <v>6.83</v>
      </c>
      <c r="I23" s="102"/>
      <c r="J23" s="102"/>
      <c r="K23" s="10" t="s">
        <v>16</v>
      </c>
      <c r="L23" s="13">
        <v>29.115</v>
      </c>
      <c r="M23" s="13">
        <v>26.92</v>
      </c>
      <c r="N23" s="13">
        <v>33.445</v>
      </c>
      <c r="O23" s="102">
        <v>41.355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30</v>
      </c>
      <c r="D25" s="14">
        <v>30</v>
      </c>
      <c r="E25" s="15">
        <v>30</v>
      </c>
      <c r="F25" s="30">
        <v>750</v>
      </c>
      <c r="G25" s="14">
        <v>240</v>
      </c>
      <c r="H25" s="14">
        <v>65</v>
      </c>
      <c r="I25" s="14">
        <v>70</v>
      </c>
      <c r="J25" s="31">
        <v>75</v>
      </c>
      <c r="K25" s="10" t="s">
        <v>16</v>
      </c>
      <c r="L25" s="14">
        <v>65</v>
      </c>
      <c r="M25" s="14">
        <v>4700</v>
      </c>
      <c r="N25" s="14">
        <v>2600</v>
      </c>
      <c r="O25" s="14">
        <v>7</v>
      </c>
      <c r="P25" s="14">
        <v>10</v>
      </c>
      <c r="Q25" s="15">
        <v>7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14.83</v>
      </c>
      <c r="C30" s="13">
        <v>20.18</v>
      </c>
      <c r="D30" s="13">
        <v>23.835</v>
      </c>
      <c r="E30" s="102">
        <v>23.62</v>
      </c>
      <c r="F30" s="102"/>
      <c r="G30" s="38">
        <v>11.56</v>
      </c>
      <c r="H30" s="13">
        <v>14.245</v>
      </c>
      <c r="I30" s="13">
        <v>24.97</v>
      </c>
      <c r="J30" s="102">
        <v>29.41</v>
      </c>
      <c r="K30" s="102"/>
      <c r="L30" s="102"/>
      <c r="M30" s="38">
        <v>3.68</v>
      </c>
      <c r="N30" s="13">
        <v>5.245</v>
      </c>
      <c r="O30" s="102">
        <v>6.41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15</v>
      </c>
      <c r="C32" s="14">
        <v>22</v>
      </c>
      <c r="D32" s="14">
        <v>10</v>
      </c>
      <c r="E32" s="14">
        <v>10</v>
      </c>
      <c r="F32" s="31">
        <v>12</v>
      </c>
      <c r="G32" s="30">
        <v>5</v>
      </c>
      <c r="H32" s="14">
        <v>1500</v>
      </c>
      <c r="I32" s="14">
        <v>4000</v>
      </c>
      <c r="J32" s="14">
        <v>20</v>
      </c>
      <c r="K32" s="14">
        <v>18</v>
      </c>
      <c r="L32" s="15">
        <v>20</v>
      </c>
      <c r="M32" s="30">
        <v>100</v>
      </c>
      <c r="N32" s="14">
        <v>130</v>
      </c>
      <c r="O32" s="14">
        <v>260</v>
      </c>
      <c r="P32" s="14">
        <v>300</v>
      </c>
      <c r="Q32" s="15">
        <v>340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16.295</v>
      </c>
      <c r="E37" s="13">
        <v>16.74</v>
      </c>
      <c r="F37" s="13">
        <v>18.56</v>
      </c>
      <c r="G37" s="105">
        <v>29.24</v>
      </c>
      <c r="H37" s="105"/>
      <c r="I37" s="105"/>
      <c r="J37" s="102">
        <v>34.16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2000</v>
      </c>
      <c r="E39" s="14">
        <v>4200</v>
      </c>
      <c r="F39" s="14">
        <v>5500</v>
      </c>
      <c r="G39" s="14">
        <v>2500</v>
      </c>
      <c r="H39" s="14">
        <v>2600</v>
      </c>
      <c r="I39" s="14">
        <v>3200</v>
      </c>
      <c r="J39" s="14">
        <v>12</v>
      </c>
      <c r="K39" s="14">
        <v>10</v>
      </c>
      <c r="L39" s="15">
        <v>10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17.44</v>
      </c>
      <c r="E44" s="13">
        <v>19.01</v>
      </c>
      <c r="F44" s="13">
        <v>19.13</v>
      </c>
      <c r="G44" s="102">
        <v>24.655</v>
      </c>
      <c r="H44" s="102"/>
      <c r="I44" s="102"/>
      <c r="J44" s="38">
        <v>5.125</v>
      </c>
      <c r="K44" s="13">
        <v>10.895</v>
      </c>
      <c r="L44" s="102">
        <v>16.57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6500</v>
      </c>
      <c r="E46" s="14">
        <v>7800</v>
      </c>
      <c r="F46" s="14">
        <v>4800</v>
      </c>
      <c r="G46" s="14">
        <v>3900</v>
      </c>
      <c r="H46" s="14">
        <v>3800</v>
      </c>
      <c r="I46" s="31">
        <v>4200</v>
      </c>
      <c r="J46" s="30">
        <v>12</v>
      </c>
      <c r="K46" s="31">
        <v>10</v>
      </c>
      <c r="L46" s="14">
        <v>15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11.44</v>
      </c>
      <c r="D51" s="102"/>
      <c r="E51" s="102"/>
      <c r="F51" s="104">
        <v>15.535</v>
      </c>
      <c r="G51" s="104"/>
      <c r="H51" s="104"/>
      <c r="I51" s="102">
        <v>6.655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280</v>
      </c>
      <c r="D53" s="14">
        <v>280</v>
      </c>
      <c r="E53" s="15">
        <v>310</v>
      </c>
      <c r="F53" s="76">
        <v>440</v>
      </c>
      <c r="G53" s="14">
        <v>450</v>
      </c>
      <c r="H53" s="72">
        <v>480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9" sqref="A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40889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15.2</v>
      </c>
      <c r="E9" s="102">
        <v>16.027</v>
      </c>
      <c r="F9" s="102"/>
      <c r="G9" s="102"/>
      <c r="H9" s="10" t="s">
        <v>16</v>
      </c>
      <c r="I9" s="11" t="s">
        <v>16</v>
      </c>
      <c r="J9" s="13">
        <v>11.762</v>
      </c>
      <c r="K9" s="102">
        <v>16.473</v>
      </c>
      <c r="L9" s="102"/>
      <c r="M9" s="102"/>
      <c r="N9" s="10" t="s">
        <v>16</v>
      </c>
      <c r="O9" s="13">
        <v>16.655</v>
      </c>
      <c r="P9" s="102">
        <v>24.314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810</v>
      </c>
      <c r="F11" s="14">
        <v>860</v>
      </c>
      <c r="G11" s="15">
        <v>900</v>
      </c>
      <c r="H11" s="10" t="s">
        <v>16</v>
      </c>
      <c r="I11" s="11" t="s">
        <v>16</v>
      </c>
      <c r="J11" s="14">
        <v>70</v>
      </c>
      <c r="K11" s="14">
        <v>380</v>
      </c>
      <c r="L11" s="14">
        <v>370</v>
      </c>
      <c r="M11" s="15">
        <v>350</v>
      </c>
      <c r="N11" s="10" t="s">
        <v>16</v>
      </c>
      <c r="O11" s="14">
        <v>100</v>
      </c>
      <c r="P11" s="14">
        <v>200</v>
      </c>
      <c r="Q11" s="14">
        <v>500</v>
      </c>
      <c r="R11" s="12" t="s">
        <v>791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3.777</v>
      </c>
      <c r="C16" s="13">
        <v>9.823</v>
      </c>
      <c r="D16" s="11" t="s">
        <v>16</v>
      </c>
      <c r="E16" s="13">
        <v>22.177</v>
      </c>
      <c r="F16" s="102">
        <v>23.116</v>
      </c>
      <c r="G16" s="102"/>
      <c r="H16" s="102"/>
      <c r="I16" s="38">
        <v>7.161</v>
      </c>
      <c r="J16" s="13">
        <v>16.398</v>
      </c>
      <c r="K16" s="13">
        <v>20.135</v>
      </c>
      <c r="L16" s="107">
        <v>20.5</v>
      </c>
      <c r="M16" s="107"/>
      <c r="N16" s="107"/>
      <c r="O16" s="104">
        <v>15.513</v>
      </c>
      <c r="P16" s="104"/>
      <c r="Q16" s="43">
        <v>14.012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10</v>
      </c>
      <c r="D18" s="11" t="s">
        <v>16</v>
      </c>
      <c r="E18" s="14">
        <v>1500</v>
      </c>
      <c r="F18" s="14">
        <v>8</v>
      </c>
      <c r="G18" s="14">
        <v>8</v>
      </c>
      <c r="H18" s="15">
        <v>8</v>
      </c>
      <c r="I18" s="30">
        <v>10</v>
      </c>
      <c r="J18" s="14">
        <v>360</v>
      </c>
      <c r="K18" s="14">
        <v>800</v>
      </c>
      <c r="L18" s="14">
        <v>12</v>
      </c>
      <c r="M18" s="14">
        <v>12</v>
      </c>
      <c r="N18" s="31">
        <v>12</v>
      </c>
      <c r="O18" s="30">
        <v>900</v>
      </c>
      <c r="P18" s="14">
        <v>900</v>
      </c>
      <c r="Q18" s="53">
        <v>120</v>
      </c>
      <c r="R18" s="3"/>
    </row>
    <row r="19" spans="1:18" ht="11.25" customHeigh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8.228</v>
      </c>
      <c r="C23" s="102">
        <v>9.2</v>
      </c>
      <c r="D23" s="102"/>
      <c r="E23" s="102"/>
      <c r="F23" s="38">
        <v>7.159</v>
      </c>
      <c r="G23" s="13">
        <v>7.732</v>
      </c>
      <c r="H23" s="102">
        <v>6.805</v>
      </c>
      <c r="I23" s="102"/>
      <c r="J23" s="102"/>
      <c r="K23" s="10" t="s">
        <v>16</v>
      </c>
      <c r="L23" s="13">
        <v>29.055</v>
      </c>
      <c r="M23" s="13">
        <v>26.853</v>
      </c>
      <c r="N23" s="13">
        <v>33.35</v>
      </c>
      <c r="O23" s="102">
        <v>41.291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30</v>
      </c>
      <c r="D25" s="14">
        <v>25</v>
      </c>
      <c r="E25" s="15">
        <v>30</v>
      </c>
      <c r="F25" s="30">
        <v>800</v>
      </c>
      <c r="G25" s="14">
        <v>300</v>
      </c>
      <c r="H25" s="14">
        <v>60</v>
      </c>
      <c r="I25" s="14">
        <v>70</v>
      </c>
      <c r="J25" s="31">
        <v>80</v>
      </c>
      <c r="K25" s="10" t="s">
        <v>16</v>
      </c>
      <c r="L25" s="14">
        <v>70</v>
      </c>
      <c r="M25" s="14">
        <v>3300</v>
      </c>
      <c r="N25" s="14">
        <v>900</v>
      </c>
      <c r="O25" s="14">
        <v>7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14.789</v>
      </c>
      <c r="C30" s="13">
        <v>20.12</v>
      </c>
      <c r="D30" s="13">
        <v>23.788</v>
      </c>
      <c r="E30" s="102">
        <v>23.581</v>
      </c>
      <c r="F30" s="102"/>
      <c r="G30" s="38">
        <v>11.5</v>
      </c>
      <c r="H30" s="13">
        <v>14.222</v>
      </c>
      <c r="I30" s="13">
        <v>24.95</v>
      </c>
      <c r="J30" s="102">
        <v>29.351</v>
      </c>
      <c r="K30" s="102"/>
      <c r="L30" s="102"/>
      <c r="M30" s="38">
        <v>3.946</v>
      </c>
      <c r="N30" s="13">
        <v>5.281</v>
      </c>
      <c r="O30" s="102">
        <v>6.25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18</v>
      </c>
      <c r="C32" s="14">
        <v>40</v>
      </c>
      <c r="D32" s="14">
        <v>45</v>
      </c>
      <c r="E32" s="14">
        <v>20</v>
      </c>
      <c r="F32" s="31">
        <v>20</v>
      </c>
      <c r="G32" s="30">
        <v>8</v>
      </c>
      <c r="H32" s="14">
        <v>2000</v>
      </c>
      <c r="I32" s="14">
        <v>4500</v>
      </c>
      <c r="J32" s="14">
        <v>15</v>
      </c>
      <c r="K32" s="14">
        <v>15</v>
      </c>
      <c r="L32" s="15">
        <v>15</v>
      </c>
      <c r="M32" s="30">
        <v>100</v>
      </c>
      <c r="N32" s="14">
        <v>110</v>
      </c>
      <c r="O32" s="14">
        <v>350</v>
      </c>
      <c r="P32" s="14">
        <v>350</v>
      </c>
      <c r="Q32" s="15">
        <v>350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16.25</v>
      </c>
      <c r="E37" s="13">
        <v>16.763</v>
      </c>
      <c r="F37" s="13">
        <v>18.585</v>
      </c>
      <c r="G37" s="105">
        <v>29.259</v>
      </c>
      <c r="H37" s="105"/>
      <c r="I37" s="105"/>
      <c r="J37" s="102">
        <v>34.207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1300</v>
      </c>
      <c r="E39" s="14">
        <v>2500</v>
      </c>
      <c r="F39" s="14">
        <v>5000</v>
      </c>
      <c r="G39" s="14">
        <v>2500</v>
      </c>
      <c r="H39" s="14">
        <v>2800</v>
      </c>
      <c r="I39" s="14">
        <v>3000</v>
      </c>
      <c r="J39" s="14">
        <v>15</v>
      </c>
      <c r="K39" s="14">
        <v>12</v>
      </c>
      <c r="L39" s="15">
        <v>10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17.41</v>
      </c>
      <c r="E44" s="13">
        <v>19.079</v>
      </c>
      <c r="F44" s="13">
        <v>19.153</v>
      </c>
      <c r="G44" s="102">
        <v>24.653</v>
      </c>
      <c r="H44" s="102"/>
      <c r="I44" s="102"/>
      <c r="J44" s="38">
        <v>5.082</v>
      </c>
      <c r="K44" s="13">
        <v>10.777</v>
      </c>
      <c r="L44" s="102">
        <v>16.461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6000</v>
      </c>
      <c r="E46" s="14">
        <v>8000</v>
      </c>
      <c r="F46" s="14">
        <v>5000</v>
      </c>
      <c r="G46" s="14">
        <v>4000</v>
      </c>
      <c r="H46" s="14">
        <v>3800</v>
      </c>
      <c r="I46" s="31">
        <v>3500</v>
      </c>
      <c r="J46" s="30">
        <v>10</v>
      </c>
      <c r="K46" s="31">
        <v>20</v>
      </c>
      <c r="L46" s="14">
        <v>12</v>
      </c>
      <c r="M46" s="14">
        <v>15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11.243</v>
      </c>
      <c r="D51" s="102"/>
      <c r="E51" s="102"/>
      <c r="F51" s="104">
        <v>15.397</v>
      </c>
      <c r="G51" s="104"/>
      <c r="H51" s="104"/>
      <c r="I51" s="102">
        <v>6.633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300</v>
      </c>
      <c r="D53" s="14">
        <v>300</v>
      </c>
      <c r="E53" s="15">
        <v>300</v>
      </c>
      <c r="F53" s="76">
        <v>400</v>
      </c>
      <c r="G53" s="14">
        <v>450</v>
      </c>
      <c r="H53" s="72">
        <v>500</v>
      </c>
      <c r="I53" s="14">
        <v>30</v>
      </c>
      <c r="J53" s="14">
        <v>30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1" sqref="A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40581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354</v>
      </c>
      <c r="E9" s="94" t="s">
        <v>355</v>
      </c>
      <c r="F9" s="94"/>
      <c r="G9" s="94"/>
      <c r="H9" s="10" t="s">
        <v>16</v>
      </c>
      <c r="I9" s="11" t="s">
        <v>16</v>
      </c>
      <c r="J9" s="11" t="s">
        <v>356</v>
      </c>
      <c r="K9" s="94" t="s">
        <v>357</v>
      </c>
      <c r="L9" s="94"/>
      <c r="M9" s="94"/>
      <c r="N9" s="10" t="s">
        <v>16</v>
      </c>
      <c r="O9" s="13" t="s">
        <v>358</v>
      </c>
      <c r="P9" s="94" t="s">
        <v>359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750</v>
      </c>
      <c r="F11" s="14">
        <v>750</v>
      </c>
      <c r="G11" s="15">
        <v>800</v>
      </c>
      <c r="H11" s="10" t="s">
        <v>16</v>
      </c>
      <c r="I11" s="11" t="s">
        <v>16</v>
      </c>
      <c r="J11" s="14">
        <v>90</v>
      </c>
      <c r="K11" s="14">
        <v>400</v>
      </c>
      <c r="L11" s="14">
        <v>400</v>
      </c>
      <c r="M11" s="15">
        <v>400</v>
      </c>
      <c r="N11" s="10" t="s">
        <v>16</v>
      </c>
      <c r="O11" s="14">
        <v>10</v>
      </c>
      <c r="P11" s="14">
        <v>130</v>
      </c>
      <c r="Q11" s="14">
        <v>130</v>
      </c>
      <c r="R11" s="15">
        <v>140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85.2</v>
      </c>
      <c r="E12" s="20">
        <v>227</v>
      </c>
      <c r="F12" s="20">
        <v>235</v>
      </c>
      <c r="G12" s="21">
        <v>245</v>
      </c>
      <c r="H12" s="17" t="s">
        <v>41</v>
      </c>
      <c r="I12" s="18" t="s">
        <v>41</v>
      </c>
      <c r="J12" s="22">
        <v>57.7</v>
      </c>
      <c r="K12" s="20">
        <v>115.7</v>
      </c>
      <c r="L12" s="20">
        <v>118.8</v>
      </c>
      <c r="M12" s="21">
        <v>120.1</v>
      </c>
      <c r="N12" s="17" t="s">
        <v>41</v>
      </c>
      <c r="O12" s="19">
        <v>25.7</v>
      </c>
      <c r="P12" s="19">
        <v>45.5</v>
      </c>
      <c r="Q12" s="23">
        <v>47.1</v>
      </c>
      <c r="R12" s="24">
        <v>48.6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16</v>
      </c>
      <c r="C16" s="11" t="s">
        <v>360</v>
      </c>
      <c r="D16" s="11" t="s">
        <v>16</v>
      </c>
      <c r="E16" s="11" t="s">
        <v>361</v>
      </c>
      <c r="F16" s="94" t="s">
        <v>362</v>
      </c>
      <c r="G16" s="94"/>
      <c r="H16" s="94"/>
      <c r="I16" s="10" t="s">
        <v>363</v>
      </c>
      <c r="J16" s="11" t="s">
        <v>364</v>
      </c>
      <c r="K16" s="11" t="s">
        <v>365</v>
      </c>
      <c r="L16" s="94" t="s">
        <v>366</v>
      </c>
      <c r="M16" s="94"/>
      <c r="N16" s="94"/>
      <c r="O16" s="95" t="s">
        <v>367</v>
      </c>
      <c r="P16" s="95"/>
      <c r="Q16" s="12" t="s">
        <v>368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 t="s">
        <v>16</v>
      </c>
      <c r="C18" s="14">
        <v>10</v>
      </c>
      <c r="D18" s="11" t="s">
        <v>16</v>
      </c>
      <c r="E18" s="14">
        <v>1200</v>
      </c>
      <c r="F18" s="14">
        <v>30</v>
      </c>
      <c r="G18" s="14">
        <v>25</v>
      </c>
      <c r="H18" s="15">
        <v>25</v>
      </c>
      <c r="I18" s="30">
        <v>10</v>
      </c>
      <c r="J18" s="14">
        <v>300</v>
      </c>
      <c r="K18" s="14">
        <v>500</v>
      </c>
      <c r="L18" s="14">
        <v>10</v>
      </c>
      <c r="M18" s="14">
        <v>10</v>
      </c>
      <c r="N18" s="31">
        <v>10</v>
      </c>
      <c r="O18" s="30">
        <v>800</v>
      </c>
      <c r="P18" s="14">
        <v>800</v>
      </c>
      <c r="Q18" s="53">
        <v>130</v>
      </c>
      <c r="R18" s="3"/>
    </row>
    <row r="19" spans="1:18" ht="11.25" customHeight="1">
      <c r="A19" s="16" t="s">
        <v>40</v>
      </c>
      <c r="B19" s="17" t="s">
        <v>41</v>
      </c>
      <c r="C19" s="19">
        <v>35.4</v>
      </c>
      <c r="D19" s="18" t="s">
        <v>41</v>
      </c>
      <c r="E19" s="19">
        <v>134.8</v>
      </c>
      <c r="F19" s="20">
        <v>23.6</v>
      </c>
      <c r="G19" s="20">
        <v>23.1</v>
      </c>
      <c r="H19" s="21">
        <v>23.3</v>
      </c>
      <c r="I19" s="33">
        <v>50.4</v>
      </c>
      <c r="J19" s="19">
        <v>87.2</v>
      </c>
      <c r="K19" s="19">
        <v>84.4</v>
      </c>
      <c r="L19" s="20">
        <v>22.8</v>
      </c>
      <c r="M19" s="20">
        <v>23.3</v>
      </c>
      <c r="N19" s="34">
        <v>23.2</v>
      </c>
      <c r="O19" s="35">
        <v>219</v>
      </c>
      <c r="P19" s="20">
        <v>222</v>
      </c>
      <c r="Q19" s="54">
        <v>68.8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369</v>
      </c>
      <c r="C23" s="94" t="s">
        <v>370</v>
      </c>
      <c r="D23" s="94"/>
      <c r="E23" s="94"/>
      <c r="F23" s="10" t="s">
        <v>371</v>
      </c>
      <c r="G23" s="11" t="s">
        <v>372</v>
      </c>
      <c r="H23" s="94" t="s">
        <v>373</v>
      </c>
      <c r="I23" s="94"/>
      <c r="J23" s="94"/>
      <c r="K23" s="10" t="s">
        <v>16</v>
      </c>
      <c r="L23" s="11" t="s">
        <v>374</v>
      </c>
      <c r="M23" s="11" t="s">
        <v>375</v>
      </c>
      <c r="N23" s="11" t="s">
        <v>376</v>
      </c>
      <c r="O23" s="94" t="s">
        <v>377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40</v>
      </c>
      <c r="D25" s="14">
        <v>45</v>
      </c>
      <c r="E25" s="15">
        <v>60</v>
      </c>
      <c r="F25" s="30">
        <v>400</v>
      </c>
      <c r="G25" s="14">
        <v>100</v>
      </c>
      <c r="H25" s="14">
        <v>18</v>
      </c>
      <c r="I25" s="14">
        <v>18</v>
      </c>
      <c r="J25" s="31">
        <v>18</v>
      </c>
      <c r="K25" s="10" t="s">
        <v>16</v>
      </c>
      <c r="L25" s="14">
        <v>20</v>
      </c>
      <c r="M25" s="14">
        <v>5200</v>
      </c>
      <c r="N25" s="14">
        <v>1300</v>
      </c>
      <c r="O25" s="14">
        <v>5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52.5</v>
      </c>
      <c r="C26" s="20">
        <v>35.7</v>
      </c>
      <c r="D26" s="20">
        <v>38.6</v>
      </c>
      <c r="E26" s="21">
        <v>40.5</v>
      </c>
      <c r="F26" s="33">
        <v>73.9</v>
      </c>
      <c r="G26" s="19">
        <v>37.2</v>
      </c>
      <c r="H26" s="20">
        <v>23.6</v>
      </c>
      <c r="I26" s="40">
        <v>23.6</v>
      </c>
      <c r="J26" s="41">
        <v>24.2</v>
      </c>
      <c r="K26" s="17" t="s">
        <v>41</v>
      </c>
      <c r="L26" s="19">
        <v>42.2</v>
      </c>
      <c r="M26" s="19">
        <v>709</v>
      </c>
      <c r="N26" s="19">
        <v>194</v>
      </c>
      <c r="O26" s="20">
        <v>16.8</v>
      </c>
      <c r="P26" s="20">
        <v>17.1</v>
      </c>
      <c r="Q26" s="21">
        <v>17.2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378</v>
      </c>
      <c r="C30" s="11" t="s">
        <v>379</v>
      </c>
      <c r="D30" s="11" t="s">
        <v>380</v>
      </c>
      <c r="E30" s="97" t="s">
        <v>381</v>
      </c>
      <c r="F30" s="97"/>
      <c r="G30" s="10" t="s">
        <v>382</v>
      </c>
      <c r="H30" s="13" t="s">
        <v>17</v>
      </c>
      <c r="I30" s="11" t="s">
        <v>383</v>
      </c>
      <c r="J30" s="102" t="s">
        <v>384</v>
      </c>
      <c r="K30" s="102"/>
      <c r="L30" s="102"/>
      <c r="M30" s="38" t="s">
        <v>385</v>
      </c>
      <c r="N30" s="11" t="s">
        <v>386</v>
      </c>
      <c r="O30" s="94" t="s">
        <v>387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20</v>
      </c>
      <c r="D32" s="14">
        <v>10</v>
      </c>
      <c r="E32" s="14">
        <v>7</v>
      </c>
      <c r="F32" s="31">
        <v>7</v>
      </c>
      <c r="G32" s="30">
        <v>5</v>
      </c>
      <c r="H32" s="14">
        <v>1400</v>
      </c>
      <c r="I32" s="14">
        <v>2500</v>
      </c>
      <c r="J32" s="14">
        <v>20</v>
      </c>
      <c r="K32" s="14">
        <v>20</v>
      </c>
      <c r="L32" s="15">
        <v>20</v>
      </c>
      <c r="M32" s="30">
        <v>250</v>
      </c>
      <c r="N32" s="14">
        <v>130</v>
      </c>
      <c r="O32" s="14">
        <v>280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50.5</v>
      </c>
      <c r="C33" s="19">
        <v>45.4</v>
      </c>
      <c r="D33" s="19">
        <v>27.3</v>
      </c>
      <c r="E33" s="19">
        <v>22.3</v>
      </c>
      <c r="F33" s="46">
        <v>22.5</v>
      </c>
      <c r="G33" s="33">
        <v>41.1</v>
      </c>
      <c r="H33" s="19">
        <v>294</v>
      </c>
      <c r="I33" s="19">
        <v>342</v>
      </c>
      <c r="J33" s="19">
        <v>28.2</v>
      </c>
      <c r="K33" s="23">
        <v>29.1</v>
      </c>
      <c r="L33" s="24">
        <v>29.3</v>
      </c>
      <c r="M33" s="33">
        <v>58.1</v>
      </c>
      <c r="N33" s="19">
        <v>52.8</v>
      </c>
      <c r="O33" s="19">
        <v>77.9</v>
      </c>
      <c r="P33" s="19">
        <v>78.7</v>
      </c>
      <c r="Q33" s="24">
        <v>79.2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388</v>
      </c>
      <c r="E37" s="11" t="s">
        <v>389</v>
      </c>
      <c r="F37" s="11" t="s">
        <v>390</v>
      </c>
      <c r="G37" s="100" t="s">
        <v>391</v>
      </c>
      <c r="H37" s="100"/>
      <c r="I37" s="100"/>
      <c r="J37" s="94" t="s">
        <v>392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5000</v>
      </c>
      <c r="F39" s="14">
        <v>5000</v>
      </c>
      <c r="G39" s="14">
        <v>2500</v>
      </c>
      <c r="H39" s="14">
        <v>2800</v>
      </c>
      <c r="I39" s="14">
        <v>3200</v>
      </c>
      <c r="J39" s="14">
        <v>10</v>
      </c>
      <c r="K39" s="14">
        <v>10</v>
      </c>
      <c r="L39" s="15">
        <v>15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1055</v>
      </c>
      <c r="E40" s="19">
        <v>1989</v>
      </c>
      <c r="F40" s="19">
        <v>2130</v>
      </c>
      <c r="G40" s="19">
        <v>424</v>
      </c>
      <c r="H40" s="19">
        <v>480</v>
      </c>
      <c r="I40" s="19">
        <v>559</v>
      </c>
      <c r="J40" s="22">
        <v>20.1</v>
      </c>
      <c r="K40" s="22">
        <v>20.2</v>
      </c>
      <c r="L40" s="24">
        <v>20.7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393</v>
      </c>
      <c r="E44" s="11" t="s">
        <v>394</v>
      </c>
      <c r="F44" s="13" t="s">
        <v>395</v>
      </c>
      <c r="G44" s="94" t="s">
        <v>396</v>
      </c>
      <c r="H44" s="94"/>
      <c r="I44" s="94"/>
      <c r="J44" s="38" t="s">
        <v>397</v>
      </c>
      <c r="K44" s="11" t="s">
        <v>298</v>
      </c>
      <c r="L44" s="94" t="s">
        <v>398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8000</v>
      </c>
      <c r="F46" s="14">
        <v>4000</v>
      </c>
      <c r="G46" s="14">
        <v>3000</v>
      </c>
      <c r="H46" s="14">
        <v>3500</v>
      </c>
      <c r="I46" s="31">
        <v>4500</v>
      </c>
      <c r="J46" s="30">
        <v>10</v>
      </c>
      <c r="K46" s="31">
        <v>10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3550</v>
      </c>
      <c r="E47" s="19">
        <v>3590</v>
      </c>
      <c r="F47" s="19">
        <v>2110</v>
      </c>
      <c r="G47" s="19">
        <v>1147</v>
      </c>
      <c r="H47" s="19">
        <v>1521</v>
      </c>
      <c r="I47" s="46">
        <v>1896</v>
      </c>
      <c r="J47" s="33">
        <v>36.7</v>
      </c>
      <c r="K47" s="46">
        <v>31.8</v>
      </c>
      <c r="L47" s="19">
        <v>28.7</v>
      </c>
      <c r="M47" s="19">
        <v>28.7</v>
      </c>
      <c r="N47" s="48">
        <v>29.2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399</v>
      </c>
      <c r="D51" s="94"/>
      <c r="E51" s="94"/>
      <c r="F51" s="95" t="s">
        <v>400</v>
      </c>
      <c r="G51" s="95"/>
      <c r="H51" s="95"/>
      <c r="I51" s="94" t="s">
        <v>401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170</v>
      </c>
      <c r="D53" s="14">
        <v>200</v>
      </c>
      <c r="E53" s="15">
        <v>300</v>
      </c>
      <c r="F53" s="10" t="s">
        <v>16</v>
      </c>
      <c r="G53" s="11" t="s">
        <v>16</v>
      </c>
      <c r="H53" s="14">
        <v>500</v>
      </c>
      <c r="I53" s="14">
        <v>30</v>
      </c>
      <c r="J53" s="14">
        <v>30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19">
        <v>62.3</v>
      </c>
      <c r="D54" s="19">
        <v>74.8</v>
      </c>
      <c r="E54" s="24">
        <v>92.1</v>
      </c>
      <c r="F54" s="17" t="s">
        <v>41</v>
      </c>
      <c r="G54" s="18" t="s">
        <v>41</v>
      </c>
      <c r="H54" s="20">
        <v>112.2</v>
      </c>
      <c r="I54" s="20">
        <v>27.3</v>
      </c>
      <c r="J54" s="20">
        <v>27.1</v>
      </c>
      <c r="K54" s="21">
        <v>27.4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J46" sqref="J46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 thickBo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 thickBo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 thickBo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40896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15.215</v>
      </c>
      <c r="E9" s="102">
        <v>16.1</v>
      </c>
      <c r="F9" s="102"/>
      <c r="G9" s="102"/>
      <c r="H9" s="10" t="s">
        <v>16</v>
      </c>
      <c r="I9" s="11" t="s">
        <v>16</v>
      </c>
      <c r="J9" s="13">
        <v>11.725</v>
      </c>
      <c r="K9" s="102">
        <v>16.235</v>
      </c>
      <c r="L9" s="102"/>
      <c r="M9" s="102"/>
      <c r="N9" s="10" t="s">
        <v>16</v>
      </c>
      <c r="O9" s="13">
        <v>16.61</v>
      </c>
      <c r="P9" s="102">
        <v>24.305</v>
      </c>
      <c r="Q9" s="102"/>
      <c r="R9" s="102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370</v>
      </c>
      <c r="E11" s="14">
        <v>870</v>
      </c>
      <c r="F11" s="14">
        <v>900</v>
      </c>
      <c r="G11" s="15">
        <v>930</v>
      </c>
      <c r="H11" s="10" t="s">
        <v>16</v>
      </c>
      <c r="I11" s="11" t="s">
        <v>16</v>
      </c>
      <c r="J11" s="14">
        <v>75</v>
      </c>
      <c r="K11" s="14">
        <v>360</v>
      </c>
      <c r="L11" s="14">
        <v>370</v>
      </c>
      <c r="M11" s="15">
        <v>390</v>
      </c>
      <c r="N11" s="10" t="s">
        <v>16</v>
      </c>
      <c r="O11" s="14">
        <v>100</v>
      </c>
      <c r="P11" s="14">
        <v>230</v>
      </c>
      <c r="Q11" s="14">
        <v>350</v>
      </c>
      <c r="R11" s="12" t="s">
        <v>791</v>
      </c>
    </row>
    <row r="12" spans="1:18" ht="11.25" customHeight="1" thickBot="1">
      <c r="A12" s="16" t="s">
        <v>40</v>
      </c>
      <c r="B12" s="17" t="s">
        <v>41</v>
      </c>
      <c r="C12" s="18" t="s">
        <v>41</v>
      </c>
      <c r="D12" s="22"/>
      <c r="E12" s="59"/>
      <c r="F12" s="59"/>
      <c r="G12" s="21"/>
      <c r="H12" s="17" t="s">
        <v>41</v>
      </c>
      <c r="I12" s="18" t="s">
        <v>41</v>
      </c>
      <c r="J12" s="22"/>
      <c r="K12" s="59"/>
      <c r="L12" s="59"/>
      <c r="M12" s="21"/>
      <c r="N12" s="17" t="s">
        <v>41</v>
      </c>
      <c r="O12" s="22"/>
      <c r="P12" s="22"/>
      <c r="Q12" s="22"/>
      <c r="R12" s="67" t="s">
        <v>791</v>
      </c>
    </row>
    <row r="13" spans="1:18" ht="7.5" customHeight="1" thickBo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98" t="s">
        <v>43</v>
      </c>
      <c r="J14" s="98"/>
      <c r="K14" s="98"/>
      <c r="L14" s="98"/>
      <c r="M14" s="98"/>
      <c r="N14" s="98"/>
      <c r="O14" s="98" t="s">
        <v>44</v>
      </c>
      <c r="P14" s="98"/>
      <c r="Q14" s="98"/>
      <c r="R14" s="3"/>
    </row>
    <row r="15" spans="1:18" ht="11.25" customHeight="1" thickBo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2" t="s">
        <v>53</v>
      </c>
      <c r="M15" s="92"/>
      <c r="N15" s="92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38">
        <v>3.865</v>
      </c>
      <c r="C16" s="13">
        <v>9.865</v>
      </c>
      <c r="D16" s="11" t="s">
        <v>16</v>
      </c>
      <c r="E16" s="13">
        <v>21.25</v>
      </c>
      <c r="F16" s="102">
        <v>23.17</v>
      </c>
      <c r="G16" s="102"/>
      <c r="H16" s="102"/>
      <c r="I16" s="38">
        <v>7.825</v>
      </c>
      <c r="J16" s="13">
        <v>16.39</v>
      </c>
      <c r="K16" s="13">
        <v>20.17</v>
      </c>
      <c r="L16" s="107">
        <v>20.5</v>
      </c>
      <c r="M16" s="107"/>
      <c r="N16" s="107"/>
      <c r="O16" s="104">
        <v>15.64</v>
      </c>
      <c r="P16" s="104"/>
      <c r="Q16" s="43">
        <v>14.23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30">
        <v>3</v>
      </c>
      <c r="C18" s="14">
        <v>15</v>
      </c>
      <c r="D18" s="11" t="s">
        <v>16</v>
      </c>
      <c r="E18" s="14">
        <v>1500</v>
      </c>
      <c r="F18" s="14">
        <v>10</v>
      </c>
      <c r="G18" s="14">
        <v>10</v>
      </c>
      <c r="H18" s="15">
        <v>10</v>
      </c>
      <c r="I18" s="30">
        <v>10</v>
      </c>
      <c r="J18" s="14">
        <v>400</v>
      </c>
      <c r="K18" s="14">
        <v>780</v>
      </c>
      <c r="L18" s="14">
        <v>10</v>
      </c>
      <c r="M18" s="14">
        <v>10</v>
      </c>
      <c r="N18" s="31">
        <v>10</v>
      </c>
      <c r="O18" s="30">
        <v>950</v>
      </c>
      <c r="P18" s="14">
        <v>900</v>
      </c>
      <c r="Q18" s="53">
        <v>145</v>
      </c>
      <c r="R18" s="3"/>
    </row>
    <row r="19" spans="1:18" ht="11.25" customHeight="1" thickBot="1">
      <c r="A19" s="16" t="s">
        <v>40</v>
      </c>
      <c r="B19" s="22"/>
      <c r="C19" s="22"/>
      <c r="D19" s="18" t="s">
        <v>41</v>
      </c>
      <c r="E19" s="22"/>
      <c r="F19" s="59"/>
      <c r="G19" s="59"/>
      <c r="H19" s="58"/>
      <c r="I19" s="60"/>
      <c r="J19" s="22"/>
      <c r="K19" s="22"/>
      <c r="L19" s="20"/>
      <c r="M19" s="59"/>
      <c r="N19" s="41"/>
      <c r="O19" s="62"/>
      <c r="P19" s="20"/>
      <c r="Q19" s="63"/>
      <c r="R19" s="3"/>
    </row>
    <row r="20" spans="1:18" ht="7.5" customHeight="1" thickBo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98" t="s">
        <v>78</v>
      </c>
      <c r="G21" s="98"/>
      <c r="H21" s="98"/>
      <c r="I21" s="98"/>
      <c r="J21" s="98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 thickBo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2" t="s">
        <v>84</v>
      </c>
      <c r="I22" s="92"/>
      <c r="J22" s="92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>
        <v>8.31</v>
      </c>
      <c r="C23" s="102">
        <v>9.19</v>
      </c>
      <c r="D23" s="102"/>
      <c r="E23" s="102"/>
      <c r="F23" s="38">
        <v>7.255</v>
      </c>
      <c r="G23" s="13">
        <v>7.73</v>
      </c>
      <c r="H23" s="102">
        <v>6.81</v>
      </c>
      <c r="I23" s="102"/>
      <c r="J23" s="102"/>
      <c r="K23" s="10" t="s">
        <v>16</v>
      </c>
      <c r="L23" s="13">
        <v>29.03</v>
      </c>
      <c r="M23" s="13">
        <v>27</v>
      </c>
      <c r="N23" s="13">
        <v>33.42</v>
      </c>
      <c r="O23" s="102">
        <v>41.32</v>
      </c>
      <c r="P23" s="102"/>
      <c r="Q23" s="102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25</v>
      </c>
      <c r="C25" s="14">
        <v>30</v>
      </c>
      <c r="D25" s="14">
        <v>30</v>
      </c>
      <c r="E25" s="15">
        <v>35</v>
      </c>
      <c r="F25" s="30">
        <v>750</v>
      </c>
      <c r="G25" s="14">
        <v>300</v>
      </c>
      <c r="H25" s="14">
        <v>70</v>
      </c>
      <c r="I25" s="14">
        <v>70</v>
      </c>
      <c r="J25" s="31">
        <v>80</v>
      </c>
      <c r="K25" s="10" t="s">
        <v>16</v>
      </c>
      <c r="L25" s="14">
        <v>70</v>
      </c>
      <c r="M25" s="14">
        <v>5500</v>
      </c>
      <c r="N25" s="14">
        <v>1800</v>
      </c>
      <c r="O25" s="14">
        <v>10</v>
      </c>
      <c r="P25" s="14">
        <v>8</v>
      </c>
      <c r="Q25" s="15">
        <v>5</v>
      </c>
      <c r="R25" s="3"/>
      <c r="AE25" s="39"/>
    </row>
    <row r="26" spans="1:31" ht="11.25" customHeight="1" thickBot="1">
      <c r="A26" s="16" t="s">
        <v>40</v>
      </c>
      <c r="B26" s="60"/>
      <c r="C26" s="59"/>
      <c r="D26" s="59"/>
      <c r="E26" s="58"/>
      <c r="F26" s="60"/>
      <c r="G26" s="19"/>
      <c r="H26" s="59"/>
      <c r="I26" s="59"/>
      <c r="J26" s="41"/>
      <c r="K26" s="17" t="s">
        <v>41</v>
      </c>
      <c r="L26" s="22"/>
      <c r="M26" s="19"/>
      <c r="N26" s="61"/>
      <c r="O26" s="59"/>
      <c r="P26" s="59"/>
      <c r="Q26" s="58"/>
      <c r="R26" s="3"/>
      <c r="AE26" s="39"/>
    </row>
    <row r="27" spans="1:31" ht="7.5" customHeight="1" thickBo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98" t="s">
        <v>110</v>
      </c>
      <c r="C28" s="98"/>
      <c r="D28" s="98"/>
      <c r="E28" s="98"/>
      <c r="F28" s="98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 thickBot="1">
      <c r="A29" s="2"/>
      <c r="B29" s="6" t="s">
        <v>113</v>
      </c>
      <c r="C29" s="7" t="s">
        <v>114</v>
      </c>
      <c r="D29" s="7" t="s">
        <v>115</v>
      </c>
      <c r="E29" s="92" t="s">
        <v>116</v>
      </c>
      <c r="F29" s="92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14.86</v>
      </c>
      <c r="C30" s="13">
        <v>20.145</v>
      </c>
      <c r="D30" s="13">
        <v>23.835</v>
      </c>
      <c r="E30" s="102">
        <v>23.61</v>
      </c>
      <c r="F30" s="102"/>
      <c r="G30" s="38">
        <v>11.51</v>
      </c>
      <c r="H30" s="13">
        <v>14.24</v>
      </c>
      <c r="I30" s="13">
        <v>24.93</v>
      </c>
      <c r="J30" s="102">
        <v>29.39</v>
      </c>
      <c r="K30" s="102"/>
      <c r="L30" s="102"/>
      <c r="M30" s="38">
        <v>4.09</v>
      </c>
      <c r="N30" s="13">
        <v>5.29</v>
      </c>
      <c r="O30" s="102">
        <v>6.24</v>
      </c>
      <c r="P30" s="102"/>
      <c r="Q30" s="102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20</v>
      </c>
      <c r="C32" s="14">
        <v>20</v>
      </c>
      <c r="D32" s="14">
        <v>10</v>
      </c>
      <c r="E32" s="14">
        <v>10</v>
      </c>
      <c r="F32" s="31">
        <v>10</v>
      </c>
      <c r="G32" s="30">
        <v>5</v>
      </c>
      <c r="H32" s="14">
        <v>1600</v>
      </c>
      <c r="I32" s="14">
        <v>4500</v>
      </c>
      <c r="J32" s="14">
        <v>20</v>
      </c>
      <c r="K32" s="14">
        <v>20</v>
      </c>
      <c r="L32" s="15">
        <v>15</v>
      </c>
      <c r="M32" s="30">
        <v>80</v>
      </c>
      <c r="N32" s="14">
        <v>140</v>
      </c>
      <c r="O32" s="14">
        <v>280</v>
      </c>
      <c r="P32" s="14">
        <v>330</v>
      </c>
      <c r="Q32" s="15">
        <v>350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 thickBot="1">
      <c r="A33" s="45" t="s">
        <v>40</v>
      </c>
      <c r="B33" s="33"/>
      <c r="C33" s="22"/>
      <c r="D33" s="22"/>
      <c r="E33" s="19"/>
      <c r="F33" s="55"/>
      <c r="G33" s="60"/>
      <c r="H33" s="19"/>
      <c r="I33" s="19"/>
      <c r="J33" s="19"/>
      <c r="K33" s="22"/>
      <c r="L33" s="48"/>
      <c r="M33" s="22"/>
      <c r="N33" s="22"/>
      <c r="O33" s="22"/>
      <c r="P33" s="22"/>
      <c r="Q33" s="48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 thickBo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 thickBo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16.3</v>
      </c>
      <c r="E37" s="13">
        <v>16.69</v>
      </c>
      <c r="F37" s="13">
        <v>18.51</v>
      </c>
      <c r="G37" s="105">
        <v>29.215</v>
      </c>
      <c r="H37" s="105"/>
      <c r="I37" s="105"/>
      <c r="J37" s="102">
        <v>34.155</v>
      </c>
      <c r="K37" s="102"/>
      <c r="L37" s="102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4">
        <v>2200</v>
      </c>
      <c r="E39" s="14">
        <v>4000</v>
      </c>
      <c r="F39" s="14">
        <v>5000</v>
      </c>
      <c r="G39" s="14">
        <v>2600</v>
      </c>
      <c r="H39" s="14">
        <v>3000</v>
      </c>
      <c r="I39" s="14">
        <v>3000</v>
      </c>
      <c r="J39" s="14">
        <v>10</v>
      </c>
      <c r="K39" s="14">
        <v>10</v>
      </c>
      <c r="L39" s="15">
        <v>12</v>
      </c>
      <c r="M39" s="3"/>
      <c r="N39" s="3"/>
      <c r="O39" s="3"/>
      <c r="P39" s="3"/>
      <c r="Q39" s="3"/>
      <c r="R39" s="3"/>
      <c r="AE39" s="1"/>
    </row>
    <row r="40" spans="1:31" ht="11.25" customHeight="1" thickBot="1">
      <c r="A40" s="45" t="s">
        <v>40</v>
      </c>
      <c r="B40" s="17" t="s">
        <v>41</v>
      </c>
      <c r="C40" s="18" t="s">
        <v>41</v>
      </c>
      <c r="D40" s="19"/>
      <c r="E40" s="19"/>
      <c r="F40" s="19"/>
      <c r="G40" s="19"/>
      <c r="H40" s="19"/>
      <c r="I40" s="19"/>
      <c r="J40" s="22"/>
      <c r="K40" s="22"/>
      <c r="L40" s="22"/>
      <c r="M40" s="3"/>
      <c r="N40" s="3"/>
      <c r="O40" s="3"/>
      <c r="P40" s="3"/>
      <c r="Q40" s="3"/>
      <c r="R40" s="3"/>
      <c r="AE40" s="1"/>
    </row>
    <row r="41" spans="1:31" ht="7.5" customHeight="1" thickBo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98" t="s">
        <v>165</v>
      </c>
      <c r="C42" s="98"/>
      <c r="D42" s="98"/>
      <c r="E42" s="98"/>
      <c r="F42" s="98"/>
      <c r="G42" s="98"/>
      <c r="H42" s="98"/>
      <c r="I42" s="98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 thickBo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2" t="s">
        <v>172</v>
      </c>
      <c r="H43" s="92"/>
      <c r="I43" s="92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17.385</v>
      </c>
      <c r="E44" s="13">
        <v>18.99</v>
      </c>
      <c r="F44" s="13">
        <v>19.11</v>
      </c>
      <c r="G44" s="102">
        <v>24.64</v>
      </c>
      <c r="H44" s="102"/>
      <c r="I44" s="102"/>
      <c r="J44" s="38">
        <v>5.125</v>
      </c>
      <c r="K44" s="13">
        <v>10.835</v>
      </c>
      <c r="L44" s="102">
        <v>16.56</v>
      </c>
      <c r="M44" s="102"/>
      <c r="N44" s="102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6800</v>
      </c>
      <c r="E46" s="14">
        <v>8000</v>
      </c>
      <c r="F46" s="14">
        <v>4500</v>
      </c>
      <c r="G46" s="14">
        <v>4200</v>
      </c>
      <c r="H46" s="14">
        <v>4000</v>
      </c>
      <c r="I46" s="31">
        <v>4300</v>
      </c>
      <c r="J46" s="30">
        <v>15</v>
      </c>
      <c r="K46" s="31">
        <v>15</v>
      </c>
      <c r="L46" s="14">
        <v>12</v>
      </c>
      <c r="M46" s="14">
        <v>12</v>
      </c>
      <c r="N46" s="15">
        <v>15</v>
      </c>
      <c r="O46" s="3"/>
      <c r="P46" s="3"/>
      <c r="Q46" s="3"/>
      <c r="R46" s="3"/>
    </row>
    <row r="47" spans="1:31" ht="11.25" customHeight="1" thickBot="1">
      <c r="A47" s="45" t="s">
        <v>40</v>
      </c>
      <c r="B47" s="17" t="s">
        <v>41</v>
      </c>
      <c r="C47" s="18" t="s">
        <v>41</v>
      </c>
      <c r="D47" s="19"/>
      <c r="E47" s="19"/>
      <c r="F47" s="19"/>
      <c r="G47" s="19"/>
      <c r="H47" s="19"/>
      <c r="I47" s="46"/>
      <c r="J47" s="60"/>
      <c r="K47" s="55"/>
      <c r="L47" s="22"/>
      <c r="M47" s="19"/>
      <c r="N47" s="48"/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 thickBo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 thickBo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2">
        <v>11.395</v>
      </c>
      <c r="D51" s="102"/>
      <c r="E51" s="102"/>
      <c r="F51" s="104">
        <v>15.26</v>
      </c>
      <c r="G51" s="104"/>
      <c r="H51" s="104"/>
      <c r="I51" s="102">
        <v>6.63</v>
      </c>
      <c r="J51" s="102"/>
      <c r="K51" s="102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260</v>
      </c>
      <c r="D53" s="14">
        <v>260</v>
      </c>
      <c r="E53" s="15">
        <v>310</v>
      </c>
      <c r="F53" s="76">
        <v>500</v>
      </c>
      <c r="G53" s="14">
        <v>500</v>
      </c>
      <c r="H53" s="72">
        <v>500</v>
      </c>
      <c r="I53" s="14">
        <v>30</v>
      </c>
      <c r="J53" s="14">
        <v>35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 thickBot="1">
      <c r="A54" s="45" t="s">
        <v>40</v>
      </c>
      <c r="B54" s="17" t="s">
        <v>41</v>
      </c>
      <c r="C54" s="22"/>
      <c r="D54" s="22"/>
      <c r="E54" s="48"/>
      <c r="F54" s="73"/>
      <c r="G54" s="74"/>
      <c r="H54" s="75"/>
      <c r="I54" s="59"/>
      <c r="J54" s="20"/>
      <c r="K54" s="58"/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M51" sqref="M51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 thickBo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 thickBo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 thickBo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101" t="s">
        <v>1</v>
      </c>
      <c r="C7" s="121"/>
      <c r="D7" s="121"/>
      <c r="E7" s="121"/>
      <c r="F7" s="121"/>
      <c r="G7" s="122"/>
      <c r="H7" s="101" t="s">
        <v>2</v>
      </c>
      <c r="I7" s="121"/>
      <c r="J7" s="121"/>
      <c r="K7" s="121"/>
      <c r="L7" s="121"/>
      <c r="M7" s="122"/>
      <c r="N7" s="101" t="s">
        <v>3</v>
      </c>
      <c r="O7" s="121"/>
      <c r="P7" s="121"/>
      <c r="Q7" s="121"/>
      <c r="R7" s="122"/>
    </row>
    <row r="8" spans="1:18" ht="11.25" customHeight="1">
      <c r="A8" s="5">
        <v>40906</v>
      </c>
      <c r="B8" s="6" t="s">
        <v>4</v>
      </c>
      <c r="C8" s="7" t="s">
        <v>5</v>
      </c>
      <c r="D8" s="7" t="s">
        <v>6</v>
      </c>
      <c r="E8" s="96" t="s">
        <v>7</v>
      </c>
      <c r="F8" s="108"/>
      <c r="G8" s="109"/>
      <c r="H8" s="6" t="s">
        <v>8</v>
      </c>
      <c r="I8" s="7" t="s">
        <v>9</v>
      </c>
      <c r="J8" s="7" t="s">
        <v>10</v>
      </c>
      <c r="K8" s="96" t="s">
        <v>11</v>
      </c>
      <c r="L8" s="108"/>
      <c r="M8" s="109"/>
      <c r="N8" s="6" t="s">
        <v>12</v>
      </c>
      <c r="O8" s="7" t="s">
        <v>13</v>
      </c>
      <c r="P8" s="96" t="s">
        <v>14</v>
      </c>
      <c r="Q8" s="108"/>
      <c r="R8" s="109"/>
    </row>
    <row r="9" spans="1:18" ht="11.25" customHeight="1">
      <c r="A9" s="9" t="s">
        <v>15</v>
      </c>
      <c r="B9" s="10" t="s">
        <v>16</v>
      </c>
      <c r="C9" s="11" t="s">
        <v>16</v>
      </c>
      <c r="D9" s="13">
        <v>15.385</v>
      </c>
      <c r="E9" s="106">
        <v>16.203</v>
      </c>
      <c r="F9" s="112"/>
      <c r="G9" s="113"/>
      <c r="H9" s="10" t="s">
        <v>16</v>
      </c>
      <c r="I9" s="11" t="s">
        <v>16</v>
      </c>
      <c r="J9" s="13">
        <v>11.899</v>
      </c>
      <c r="K9" s="106">
        <v>16.193</v>
      </c>
      <c r="L9" s="112"/>
      <c r="M9" s="113"/>
      <c r="N9" s="10" t="s">
        <v>16</v>
      </c>
      <c r="O9" s="13">
        <v>16.638</v>
      </c>
      <c r="P9" s="106">
        <v>24.365</v>
      </c>
      <c r="Q9" s="112"/>
      <c r="R9" s="113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1">
        <v>400</v>
      </c>
      <c r="E11" s="11">
        <v>820</v>
      </c>
      <c r="F11" s="11">
        <v>900</v>
      </c>
      <c r="G11" s="12">
        <v>1000</v>
      </c>
      <c r="H11" s="10" t="s">
        <v>16</v>
      </c>
      <c r="I11" s="11" t="s">
        <v>16</v>
      </c>
      <c r="J11" s="11">
        <v>80</v>
      </c>
      <c r="K11" s="11">
        <v>350</v>
      </c>
      <c r="L11" s="11">
        <v>350</v>
      </c>
      <c r="M11" s="12">
        <v>380</v>
      </c>
      <c r="N11" s="10" t="s">
        <v>16</v>
      </c>
      <c r="O11" s="11">
        <v>95</v>
      </c>
      <c r="P11" s="11">
        <v>200</v>
      </c>
      <c r="Q11" s="11">
        <v>350</v>
      </c>
      <c r="R11" s="12" t="s">
        <v>791</v>
      </c>
    </row>
    <row r="12" spans="1:18" ht="11.25" customHeight="1" thickBot="1">
      <c r="A12" s="16" t="s">
        <v>40</v>
      </c>
      <c r="B12" s="17" t="s">
        <v>41</v>
      </c>
      <c r="C12" s="18" t="s">
        <v>41</v>
      </c>
      <c r="D12" s="70"/>
      <c r="E12" s="78"/>
      <c r="F12" s="78"/>
      <c r="G12" s="79"/>
      <c r="H12" s="17" t="s">
        <v>41</v>
      </c>
      <c r="I12" s="18" t="s">
        <v>41</v>
      </c>
      <c r="J12" s="70"/>
      <c r="K12" s="78"/>
      <c r="L12" s="78"/>
      <c r="M12" s="79"/>
      <c r="N12" s="17" t="s">
        <v>41</v>
      </c>
      <c r="O12" s="70"/>
      <c r="P12" s="70"/>
      <c r="Q12" s="70"/>
      <c r="R12" s="67" t="s">
        <v>791</v>
      </c>
    </row>
    <row r="13" spans="1:18" ht="7.5" customHeight="1" thickBot="1">
      <c r="A13" s="2"/>
      <c r="B13" s="25"/>
      <c r="C13" s="25"/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1.25" customHeight="1">
      <c r="A14" s="2"/>
      <c r="B14" s="101" t="s">
        <v>42</v>
      </c>
      <c r="C14" s="116"/>
      <c r="D14" s="116"/>
      <c r="E14" s="116"/>
      <c r="F14" s="116"/>
      <c r="G14" s="116"/>
      <c r="H14" s="117"/>
      <c r="I14" s="101" t="s">
        <v>43</v>
      </c>
      <c r="J14" s="116"/>
      <c r="K14" s="116"/>
      <c r="L14" s="116"/>
      <c r="M14" s="116"/>
      <c r="N14" s="117"/>
      <c r="O14" s="101" t="s">
        <v>44</v>
      </c>
      <c r="P14" s="116"/>
      <c r="Q14" s="117"/>
      <c r="R14" s="3"/>
    </row>
    <row r="15" spans="1:18" ht="11.25" customHeight="1" thickBo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6" t="s">
        <v>49</v>
      </c>
      <c r="G15" s="108"/>
      <c r="H15" s="109"/>
      <c r="I15" s="6" t="s">
        <v>50</v>
      </c>
      <c r="J15" s="7" t="s">
        <v>51</v>
      </c>
      <c r="K15" s="7" t="s">
        <v>52</v>
      </c>
      <c r="L15" s="96" t="s">
        <v>53</v>
      </c>
      <c r="M15" s="108"/>
      <c r="N15" s="109"/>
      <c r="O15" s="110" t="s">
        <v>54</v>
      </c>
      <c r="P15" s="111"/>
      <c r="Q15" s="8" t="s">
        <v>55</v>
      </c>
      <c r="R15" s="3"/>
    </row>
    <row r="16" spans="1:18" ht="11.25" customHeight="1">
      <c r="A16" s="27" t="s">
        <v>15</v>
      </c>
      <c r="B16" s="38">
        <v>4.04</v>
      </c>
      <c r="C16" s="13">
        <v>9.95</v>
      </c>
      <c r="D16" s="11" t="s">
        <v>16</v>
      </c>
      <c r="E16" s="13">
        <v>22.3</v>
      </c>
      <c r="F16" s="106">
        <v>23.31</v>
      </c>
      <c r="G16" s="112"/>
      <c r="H16" s="113"/>
      <c r="I16" s="38">
        <v>8.313</v>
      </c>
      <c r="J16" s="13">
        <v>16.578</v>
      </c>
      <c r="K16" s="13">
        <v>20.188</v>
      </c>
      <c r="L16" s="118">
        <v>20.558</v>
      </c>
      <c r="M16" s="119"/>
      <c r="N16" s="120"/>
      <c r="O16" s="114">
        <v>15.864</v>
      </c>
      <c r="P16" s="115"/>
      <c r="Q16" s="43">
        <v>14.467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3</v>
      </c>
      <c r="C18" s="11">
        <v>10</v>
      </c>
      <c r="D18" s="11" t="s">
        <v>16</v>
      </c>
      <c r="E18" s="11">
        <v>1500</v>
      </c>
      <c r="F18" s="11">
        <v>8</v>
      </c>
      <c r="G18" s="11">
        <v>10</v>
      </c>
      <c r="H18" s="12">
        <v>8</v>
      </c>
      <c r="I18" s="10">
        <v>10</v>
      </c>
      <c r="J18" s="11">
        <v>400</v>
      </c>
      <c r="K18" s="11">
        <v>800</v>
      </c>
      <c r="L18" s="11">
        <v>10</v>
      </c>
      <c r="M18" s="11">
        <v>10</v>
      </c>
      <c r="N18" s="77">
        <v>10</v>
      </c>
      <c r="O18" s="10">
        <v>1000</v>
      </c>
      <c r="P18" s="11">
        <v>1000</v>
      </c>
      <c r="Q18" s="12">
        <v>150</v>
      </c>
      <c r="R18" s="3"/>
    </row>
    <row r="19" spans="1:18" ht="11.25" customHeight="1" thickBot="1">
      <c r="A19" s="16" t="s">
        <v>40</v>
      </c>
      <c r="B19" s="70"/>
      <c r="C19" s="70"/>
      <c r="D19" s="18" t="s">
        <v>41</v>
      </c>
      <c r="E19" s="70"/>
      <c r="F19" s="78"/>
      <c r="G19" s="78"/>
      <c r="H19" s="80"/>
      <c r="I19" s="81"/>
      <c r="J19" s="70"/>
      <c r="K19" s="70"/>
      <c r="L19" s="82"/>
      <c r="M19" s="78"/>
      <c r="N19" s="83"/>
      <c r="O19" s="84"/>
      <c r="P19" s="82"/>
      <c r="Q19" s="80"/>
      <c r="R19" s="3"/>
    </row>
    <row r="20" spans="1:18" ht="7.5" customHeight="1" thickBot="1">
      <c r="A20" s="2"/>
      <c r="B20" s="25"/>
      <c r="C20" s="25"/>
      <c r="D20" s="2"/>
      <c r="E20" s="2"/>
      <c r="F20" s="2"/>
      <c r="G20" s="37"/>
      <c r="H20" s="37"/>
      <c r="I20" s="37"/>
      <c r="J20" s="37"/>
      <c r="K20" s="2"/>
      <c r="L20" s="2"/>
      <c r="M20" s="2"/>
      <c r="N20" s="2"/>
      <c r="O20" s="2"/>
      <c r="P20" s="2"/>
      <c r="Q20" s="2"/>
      <c r="R20" s="3"/>
    </row>
    <row r="21" spans="1:18" ht="11.25" customHeight="1">
      <c r="A21" s="2"/>
      <c r="B21" s="101" t="s">
        <v>77</v>
      </c>
      <c r="C21" s="116"/>
      <c r="D21" s="116"/>
      <c r="E21" s="117"/>
      <c r="F21" s="101" t="s">
        <v>78</v>
      </c>
      <c r="G21" s="116"/>
      <c r="H21" s="116"/>
      <c r="I21" s="116"/>
      <c r="J21" s="117"/>
      <c r="K21" s="101" t="s">
        <v>79</v>
      </c>
      <c r="L21" s="116"/>
      <c r="M21" s="116"/>
      <c r="N21" s="116"/>
      <c r="O21" s="116"/>
      <c r="P21" s="116"/>
      <c r="Q21" s="117"/>
      <c r="R21" s="3"/>
    </row>
    <row r="22" spans="1:18" ht="11.25" customHeight="1" thickBot="1">
      <c r="A22" s="2"/>
      <c r="B22" s="6" t="s">
        <v>80</v>
      </c>
      <c r="C22" s="96" t="s">
        <v>81</v>
      </c>
      <c r="D22" s="108"/>
      <c r="E22" s="109"/>
      <c r="F22" s="6" t="s">
        <v>82</v>
      </c>
      <c r="G22" s="7" t="s">
        <v>83</v>
      </c>
      <c r="H22" s="96" t="s">
        <v>84</v>
      </c>
      <c r="I22" s="108"/>
      <c r="J22" s="109"/>
      <c r="K22" s="6" t="s">
        <v>85</v>
      </c>
      <c r="L22" s="7" t="s">
        <v>86</v>
      </c>
      <c r="M22" s="7" t="s">
        <v>87</v>
      </c>
      <c r="N22" s="7" t="s">
        <v>88</v>
      </c>
      <c r="O22" s="96" t="s">
        <v>89</v>
      </c>
      <c r="P22" s="108"/>
      <c r="Q22" s="109"/>
      <c r="R22" s="3"/>
    </row>
    <row r="23" spans="1:31" ht="11.25" customHeight="1">
      <c r="A23" s="27" t="s">
        <v>15</v>
      </c>
      <c r="B23" s="38">
        <v>8.44</v>
      </c>
      <c r="C23" s="106">
        <v>9.28</v>
      </c>
      <c r="D23" s="112"/>
      <c r="E23" s="113"/>
      <c r="F23" s="38">
        <v>7.215</v>
      </c>
      <c r="G23" s="13">
        <v>7.788</v>
      </c>
      <c r="H23" s="106">
        <v>6.844</v>
      </c>
      <c r="I23" s="112"/>
      <c r="J23" s="113"/>
      <c r="K23" s="10" t="s">
        <v>16</v>
      </c>
      <c r="L23" s="13">
        <v>29.048</v>
      </c>
      <c r="M23" s="13">
        <v>27.168</v>
      </c>
      <c r="N23" s="13">
        <v>33.459</v>
      </c>
      <c r="O23" s="106">
        <v>41.452</v>
      </c>
      <c r="P23" s="112"/>
      <c r="Q23" s="113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10">
        <v>12</v>
      </c>
      <c r="C25" s="11">
        <v>30</v>
      </c>
      <c r="D25" s="11">
        <v>30</v>
      </c>
      <c r="E25" s="12">
        <v>30</v>
      </c>
      <c r="F25" s="10">
        <v>800</v>
      </c>
      <c r="G25" s="11">
        <v>320</v>
      </c>
      <c r="H25" s="11">
        <v>65</v>
      </c>
      <c r="I25" s="11">
        <v>65</v>
      </c>
      <c r="J25" s="77">
        <v>70</v>
      </c>
      <c r="K25" s="10" t="s">
        <v>16</v>
      </c>
      <c r="L25" s="11">
        <v>90</v>
      </c>
      <c r="M25" s="11">
        <v>3800</v>
      </c>
      <c r="N25" s="11">
        <v>900</v>
      </c>
      <c r="O25" s="11">
        <v>8</v>
      </c>
      <c r="P25" s="11">
        <v>8</v>
      </c>
      <c r="Q25" s="12">
        <v>10</v>
      </c>
      <c r="R25" s="3"/>
      <c r="AE25" s="39"/>
    </row>
    <row r="26" spans="1:31" ht="11.25" customHeight="1" thickBot="1">
      <c r="A26" s="16" t="s">
        <v>40</v>
      </c>
      <c r="B26" s="81"/>
      <c r="C26" s="78"/>
      <c r="D26" s="78"/>
      <c r="E26" s="80"/>
      <c r="F26" s="81"/>
      <c r="G26" s="18"/>
      <c r="H26" s="78"/>
      <c r="I26" s="78"/>
      <c r="J26" s="83"/>
      <c r="K26" s="17" t="s">
        <v>41</v>
      </c>
      <c r="L26" s="70"/>
      <c r="M26" s="18"/>
      <c r="N26" s="85"/>
      <c r="O26" s="78"/>
      <c r="P26" s="78"/>
      <c r="Q26" s="80"/>
      <c r="R26" s="3"/>
      <c r="AE26" s="39"/>
    </row>
    <row r="27" spans="1:31" ht="7.5" customHeight="1" thickBot="1">
      <c r="A27" s="2"/>
      <c r="B27" s="37"/>
      <c r="C27" s="37"/>
      <c r="D27" s="37"/>
      <c r="E27" s="2"/>
      <c r="F27" s="2"/>
      <c r="G27" s="2"/>
      <c r="H27" s="37"/>
      <c r="I27" s="2"/>
      <c r="J27" s="2"/>
      <c r="K27" s="2"/>
      <c r="L27" s="2"/>
      <c r="M27" s="2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16"/>
      <c r="D28" s="116"/>
      <c r="E28" s="116"/>
      <c r="F28" s="117"/>
      <c r="G28" s="101" t="s">
        <v>111</v>
      </c>
      <c r="H28" s="116"/>
      <c r="I28" s="116"/>
      <c r="J28" s="116"/>
      <c r="K28" s="116"/>
      <c r="L28" s="117"/>
      <c r="M28" s="101" t="s">
        <v>112</v>
      </c>
      <c r="N28" s="116"/>
      <c r="O28" s="116"/>
      <c r="P28" s="116"/>
      <c r="Q28" s="117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 thickBo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109"/>
      <c r="G29" s="6" t="s">
        <v>117</v>
      </c>
      <c r="H29" s="7" t="s">
        <v>118</v>
      </c>
      <c r="I29" s="7" t="s">
        <v>119</v>
      </c>
      <c r="J29" s="96" t="s">
        <v>120</v>
      </c>
      <c r="K29" s="108"/>
      <c r="L29" s="109"/>
      <c r="M29" s="6" t="s">
        <v>121</v>
      </c>
      <c r="N29" s="7" t="s">
        <v>122</v>
      </c>
      <c r="O29" s="96" t="s">
        <v>123</v>
      </c>
      <c r="P29" s="108"/>
      <c r="Q29" s="109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38">
        <v>14.95</v>
      </c>
      <c r="C30" s="13">
        <v>20.18</v>
      </c>
      <c r="D30" s="13">
        <v>23.775</v>
      </c>
      <c r="E30" s="106">
        <v>23.651</v>
      </c>
      <c r="F30" s="113"/>
      <c r="G30" s="38">
        <v>11.598</v>
      </c>
      <c r="H30" s="13">
        <v>14.246</v>
      </c>
      <c r="I30" s="13">
        <v>24.97</v>
      </c>
      <c r="J30" s="106">
        <v>29.56</v>
      </c>
      <c r="K30" s="112"/>
      <c r="L30" s="113"/>
      <c r="M30" s="38">
        <v>4.333</v>
      </c>
      <c r="N30" s="13">
        <v>5.366</v>
      </c>
      <c r="O30" s="106">
        <v>6.263</v>
      </c>
      <c r="P30" s="112"/>
      <c r="Q30" s="113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10">
        <v>15</v>
      </c>
      <c r="C32" s="11">
        <v>30</v>
      </c>
      <c r="D32" s="11">
        <v>12</v>
      </c>
      <c r="E32" s="11">
        <v>10</v>
      </c>
      <c r="F32" s="77">
        <v>10</v>
      </c>
      <c r="G32" s="10">
        <v>10</v>
      </c>
      <c r="H32" s="11">
        <v>1600</v>
      </c>
      <c r="I32" s="11">
        <v>4800</v>
      </c>
      <c r="J32" s="11">
        <v>18</v>
      </c>
      <c r="K32" s="11">
        <v>18</v>
      </c>
      <c r="L32" s="12">
        <v>18</v>
      </c>
      <c r="M32" s="10">
        <v>90</v>
      </c>
      <c r="N32" s="11">
        <v>140</v>
      </c>
      <c r="O32" s="11">
        <v>400</v>
      </c>
      <c r="P32" s="11">
        <v>380</v>
      </c>
      <c r="Q32" s="12">
        <v>380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 thickBot="1">
      <c r="A33" s="45" t="s">
        <v>40</v>
      </c>
      <c r="B33" s="17"/>
      <c r="C33" s="70"/>
      <c r="D33" s="70"/>
      <c r="E33" s="18"/>
      <c r="F33" s="86"/>
      <c r="G33" s="81"/>
      <c r="H33" s="18"/>
      <c r="I33" s="18"/>
      <c r="J33" s="18"/>
      <c r="K33" s="70"/>
      <c r="L33" s="87"/>
      <c r="M33" s="70"/>
      <c r="N33" s="70"/>
      <c r="O33" s="70"/>
      <c r="P33" s="70"/>
      <c r="Q33" s="87"/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 thickBot="1">
      <c r="A34" s="2"/>
      <c r="B34" s="37"/>
      <c r="C34" s="37"/>
      <c r="D34" s="2"/>
      <c r="E34" s="2"/>
      <c r="F34" s="2"/>
      <c r="G34" s="37"/>
      <c r="H34" s="37"/>
      <c r="I34" s="37"/>
      <c r="J34" s="37"/>
      <c r="K34" s="2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101" t="s">
        <v>145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2"/>
      <c r="N35" s="2"/>
      <c r="O35" s="2"/>
      <c r="P35" s="2"/>
      <c r="Q35" s="2"/>
      <c r="R35" s="3"/>
    </row>
    <row r="36" spans="1:31" ht="11.25" customHeight="1" thickBo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6" t="s">
        <v>151</v>
      </c>
      <c r="H36" s="108"/>
      <c r="I36" s="111"/>
      <c r="J36" s="96" t="s">
        <v>152</v>
      </c>
      <c r="K36" s="108"/>
      <c r="L36" s="109"/>
      <c r="M36" s="2"/>
      <c r="N36" s="2"/>
      <c r="O36" s="2"/>
      <c r="P36" s="2"/>
      <c r="Q36" s="2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3">
        <v>16.425</v>
      </c>
      <c r="E37" s="13">
        <v>16.832</v>
      </c>
      <c r="F37" s="13">
        <v>18.632</v>
      </c>
      <c r="G37" s="106">
        <v>29.374</v>
      </c>
      <c r="H37" s="112"/>
      <c r="I37" s="115"/>
      <c r="J37" s="106">
        <v>34.162</v>
      </c>
      <c r="K37" s="112"/>
      <c r="L37" s="113"/>
      <c r="M37" s="2"/>
      <c r="N37" s="2"/>
      <c r="O37" s="2"/>
      <c r="P37" s="2"/>
      <c r="Q37" s="2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2"/>
      <c r="N38" s="2"/>
      <c r="O38" s="2"/>
      <c r="P38" s="2"/>
      <c r="Q38" s="2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1300</v>
      </c>
      <c r="E39" s="11">
        <v>4000</v>
      </c>
      <c r="F39" s="11">
        <v>4800</v>
      </c>
      <c r="G39" s="11">
        <v>2600</v>
      </c>
      <c r="H39" s="11">
        <v>3000</v>
      </c>
      <c r="I39" s="11">
        <v>3400</v>
      </c>
      <c r="J39" s="11">
        <v>13</v>
      </c>
      <c r="K39" s="11">
        <v>12</v>
      </c>
      <c r="L39" s="12">
        <v>10</v>
      </c>
      <c r="M39" s="2"/>
      <c r="N39" s="2"/>
      <c r="O39" s="2"/>
      <c r="P39" s="2"/>
      <c r="Q39" s="2"/>
      <c r="R39" s="3"/>
      <c r="AE39" s="1"/>
    </row>
    <row r="40" spans="1:31" ht="11.25" customHeight="1" thickBot="1">
      <c r="A40" s="45" t="s">
        <v>40</v>
      </c>
      <c r="B40" s="17" t="s">
        <v>41</v>
      </c>
      <c r="C40" s="18" t="s">
        <v>41</v>
      </c>
      <c r="D40" s="18"/>
      <c r="E40" s="18"/>
      <c r="F40" s="18"/>
      <c r="G40" s="18"/>
      <c r="H40" s="18"/>
      <c r="I40" s="18"/>
      <c r="J40" s="70"/>
      <c r="K40" s="70"/>
      <c r="L40" s="70"/>
      <c r="M40" s="2"/>
      <c r="N40" s="2"/>
      <c r="O40" s="2"/>
      <c r="P40" s="2"/>
      <c r="Q40" s="2"/>
      <c r="R40" s="3"/>
      <c r="AE40" s="1"/>
    </row>
    <row r="41" spans="1:31" ht="7.5" customHeight="1" thickBot="1">
      <c r="A41" s="2"/>
      <c r="B41" s="37"/>
      <c r="C41" s="37"/>
      <c r="D41" s="37"/>
      <c r="E41" s="2"/>
      <c r="F41" s="2"/>
      <c r="G41" s="37"/>
      <c r="H41" s="37"/>
      <c r="I41" s="37"/>
      <c r="J41" s="2"/>
      <c r="K41" s="2"/>
      <c r="L41" s="2"/>
      <c r="M41" s="2"/>
      <c r="N41" s="2"/>
      <c r="O41" s="2"/>
      <c r="P41" s="2"/>
      <c r="Q41" s="2"/>
      <c r="R41" s="3"/>
      <c r="AE41" s="1"/>
    </row>
    <row r="42" spans="1:31" ht="11.25" customHeight="1">
      <c r="A42" s="2"/>
      <c r="B42" s="101" t="s">
        <v>165</v>
      </c>
      <c r="C42" s="116"/>
      <c r="D42" s="116"/>
      <c r="E42" s="116"/>
      <c r="F42" s="116"/>
      <c r="G42" s="116"/>
      <c r="H42" s="116"/>
      <c r="I42" s="117"/>
      <c r="J42" s="101" t="s">
        <v>166</v>
      </c>
      <c r="K42" s="116"/>
      <c r="L42" s="116"/>
      <c r="M42" s="116"/>
      <c r="N42" s="117"/>
      <c r="O42" s="2"/>
      <c r="P42" s="2"/>
      <c r="Q42" s="2"/>
      <c r="R42" s="3"/>
      <c r="AE42" s="1"/>
    </row>
    <row r="43" spans="1:31" ht="11.25" customHeight="1" thickBo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108"/>
      <c r="I43" s="109"/>
      <c r="J43" s="6" t="s">
        <v>173</v>
      </c>
      <c r="K43" s="7" t="s">
        <v>174</v>
      </c>
      <c r="L43" s="96" t="s">
        <v>175</v>
      </c>
      <c r="M43" s="108"/>
      <c r="N43" s="109"/>
      <c r="O43" s="2"/>
      <c r="P43" s="2"/>
      <c r="Q43" s="2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3">
        <v>17.531</v>
      </c>
      <c r="E44" s="13">
        <v>19.078</v>
      </c>
      <c r="F44" s="13">
        <v>19.282</v>
      </c>
      <c r="G44" s="106">
        <v>24.66</v>
      </c>
      <c r="H44" s="112"/>
      <c r="I44" s="113"/>
      <c r="J44" s="38">
        <v>5.131</v>
      </c>
      <c r="K44" s="13">
        <v>10.926</v>
      </c>
      <c r="L44" s="106">
        <v>16.717</v>
      </c>
      <c r="M44" s="112"/>
      <c r="N44" s="113"/>
      <c r="O44" s="2"/>
      <c r="P44" s="2"/>
      <c r="Q44" s="2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2"/>
      <c r="P45" s="2"/>
      <c r="Q45" s="2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1">
        <v>6500</v>
      </c>
      <c r="E46" s="11">
        <v>7000</v>
      </c>
      <c r="F46" s="11">
        <v>4500</v>
      </c>
      <c r="G46" s="11">
        <v>4500</v>
      </c>
      <c r="H46" s="11">
        <v>4000</v>
      </c>
      <c r="I46" s="77">
        <v>4000</v>
      </c>
      <c r="J46" s="10">
        <v>10</v>
      </c>
      <c r="K46" s="77">
        <v>18</v>
      </c>
      <c r="L46" s="11">
        <v>12</v>
      </c>
      <c r="M46" s="11">
        <v>12</v>
      </c>
      <c r="N46" s="12">
        <v>12</v>
      </c>
      <c r="O46" s="2"/>
      <c r="P46" s="2"/>
      <c r="Q46" s="2"/>
      <c r="R46" s="3"/>
    </row>
    <row r="47" spans="1:31" ht="11.25" customHeight="1" thickBot="1">
      <c r="A47" s="45" t="s">
        <v>40</v>
      </c>
      <c r="B47" s="17" t="s">
        <v>41</v>
      </c>
      <c r="C47" s="18" t="s">
        <v>41</v>
      </c>
      <c r="D47" s="18"/>
      <c r="E47" s="18"/>
      <c r="F47" s="18"/>
      <c r="G47" s="18"/>
      <c r="H47" s="18"/>
      <c r="I47" s="88"/>
      <c r="J47" s="81"/>
      <c r="K47" s="86"/>
      <c r="L47" s="70"/>
      <c r="M47" s="18"/>
      <c r="N47" s="87"/>
      <c r="O47" s="2"/>
      <c r="P47" s="2"/>
      <c r="Q47" s="2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 thickBot="1">
      <c r="A48" s="2"/>
      <c r="B48" s="37"/>
      <c r="C48" s="3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101" t="s">
        <v>190</v>
      </c>
      <c r="C49" s="116"/>
      <c r="D49" s="116"/>
      <c r="E49" s="117"/>
      <c r="F49" s="101" t="s">
        <v>191</v>
      </c>
      <c r="G49" s="116"/>
      <c r="H49" s="116"/>
      <c r="I49" s="116"/>
      <c r="J49" s="116"/>
      <c r="K49" s="117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 thickBot="1">
      <c r="A50" s="2"/>
      <c r="B50" s="6" t="s">
        <v>192</v>
      </c>
      <c r="C50" s="96" t="s">
        <v>193</v>
      </c>
      <c r="D50" s="108"/>
      <c r="E50" s="109"/>
      <c r="F50" s="110" t="s">
        <v>194</v>
      </c>
      <c r="G50" s="108"/>
      <c r="H50" s="111"/>
      <c r="I50" s="96" t="s">
        <v>195</v>
      </c>
      <c r="J50" s="108"/>
      <c r="K50" s="109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106">
        <v>11.756</v>
      </c>
      <c r="D51" s="112"/>
      <c r="E51" s="113"/>
      <c r="F51" s="114">
        <v>15.211</v>
      </c>
      <c r="G51" s="112"/>
      <c r="H51" s="115"/>
      <c r="I51" s="106">
        <v>6.681</v>
      </c>
      <c r="J51" s="112"/>
      <c r="K51" s="113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1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1">
        <v>300</v>
      </c>
      <c r="D53" s="11">
        <v>300</v>
      </c>
      <c r="E53" s="12">
        <v>300</v>
      </c>
      <c r="F53" s="44">
        <v>450</v>
      </c>
      <c r="G53" s="11">
        <v>500</v>
      </c>
      <c r="H53" s="89">
        <v>480</v>
      </c>
      <c r="I53" s="11">
        <v>30</v>
      </c>
      <c r="J53" s="11">
        <v>30</v>
      </c>
      <c r="K53" s="12">
        <v>30</v>
      </c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 thickBot="1">
      <c r="A54" s="45" t="s">
        <v>40</v>
      </c>
      <c r="B54" s="17" t="s">
        <v>41</v>
      </c>
      <c r="C54" s="70"/>
      <c r="D54" s="70"/>
      <c r="E54" s="87"/>
      <c r="F54" s="73"/>
      <c r="G54" s="90"/>
      <c r="H54" s="91"/>
      <c r="I54" s="78"/>
      <c r="J54" s="82"/>
      <c r="K54" s="80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69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 horizontalCentered="1" verticalCentered="1"/>
  <pageMargins left="0.31527777777777777" right="0.31527777777777777" top="0.7479166666666667" bottom="0.5513888888888889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E48" sqref="E48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40588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402</v>
      </c>
      <c r="E9" s="94" t="s">
        <v>403</v>
      </c>
      <c r="F9" s="94"/>
      <c r="G9" s="94"/>
      <c r="H9" s="10" t="s">
        <v>16</v>
      </c>
      <c r="I9" s="11" t="s">
        <v>16</v>
      </c>
      <c r="J9" s="11" t="s">
        <v>404</v>
      </c>
      <c r="K9" s="94" t="s">
        <v>405</v>
      </c>
      <c r="L9" s="94"/>
      <c r="M9" s="94"/>
      <c r="N9" s="10" t="s">
        <v>16</v>
      </c>
      <c r="O9" s="13" t="s">
        <v>406</v>
      </c>
      <c r="P9" s="94" t="s">
        <v>407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320</v>
      </c>
      <c r="E11" s="14">
        <v>650</v>
      </c>
      <c r="F11" s="14">
        <v>650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400</v>
      </c>
      <c r="L11" s="14">
        <v>420</v>
      </c>
      <c r="M11" s="15">
        <v>500</v>
      </c>
      <c r="N11" s="10" t="s">
        <v>16</v>
      </c>
      <c r="O11" s="14">
        <v>25</v>
      </c>
      <c r="P11" s="14">
        <v>100</v>
      </c>
      <c r="Q11" s="14">
        <v>200</v>
      </c>
      <c r="R11" s="15">
        <v>150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84.8</v>
      </c>
      <c r="E12" s="20">
        <v>189.3</v>
      </c>
      <c r="F12" s="20">
        <v>209</v>
      </c>
      <c r="G12" s="21">
        <v>229</v>
      </c>
      <c r="H12" s="17" t="s">
        <v>41</v>
      </c>
      <c r="I12" s="18" t="s">
        <v>41</v>
      </c>
      <c r="J12" s="22">
        <v>51.5</v>
      </c>
      <c r="K12" s="20">
        <v>107.3</v>
      </c>
      <c r="L12" s="20">
        <v>106.9</v>
      </c>
      <c r="M12" s="21">
        <v>112.5</v>
      </c>
      <c r="N12" s="17" t="s">
        <v>41</v>
      </c>
      <c r="O12" s="19">
        <v>33.8</v>
      </c>
      <c r="P12" s="19">
        <v>56.1</v>
      </c>
      <c r="Q12" s="23">
        <v>67.3</v>
      </c>
      <c r="R12" s="24">
        <v>59.6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16</v>
      </c>
      <c r="C16" s="11" t="s">
        <v>408</v>
      </c>
      <c r="D16" s="11" t="s">
        <v>16</v>
      </c>
      <c r="E16" s="11" t="s">
        <v>179</v>
      </c>
      <c r="F16" s="94" t="s">
        <v>409</v>
      </c>
      <c r="G16" s="94"/>
      <c r="H16" s="94"/>
      <c r="I16" s="10" t="s">
        <v>410</v>
      </c>
      <c r="J16" s="11" t="s">
        <v>411</v>
      </c>
      <c r="K16" s="11" t="s">
        <v>412</v>
      </c>
      <c r="L16" s="94" t="s">
        <v>413</v>
      </c>
      <c r="M16" s="94"/>
      <c r="N16" s="94"/>
      <c r="O16" s="95" t="s">
        <v>414</v>
      </c>
      <c r="P16" s="95"/>
      <c r="Q16" s="12" t="s">
        <v>415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 t="s">
        <v>16</v>
      </c>
      <c r="C18" s="14">
        <v>15</v>
      </c>
      <c r="D18" s="11" t="s">
        <v>16</v>
      </c>
      <c r="E18" s="14">
        <v>1500</v>
      </c>
      <c r="F18" s="14">
        <v>42</v>
      </c>
      <c r="G18" s="14">
        <v>40</v>
      </c>
      <c r="H18" s="15">
        <v>38</v>
      </c>
      <c r="I18" s="30">
        <v>10</v>
      </c>
      <c r="J18" s="14">
        <v>300</v>
      </c>
      <c r="K18" s="14">
        <v>700</v>
      </c>
      <c r="L18" s="14">
        <v>10</v>
      </c>
      <c r="M18" s="14">
        <v>10</v>
      </c>
      <c r="N18" s="31">
        <v>10</v>
      </c>
      <c r="O18" s="30">
        <v>800</v>
      </c>
      <c r="P18" s="14">
        <v>850</v>
      </c>
      <c r="Q18" s="53">
        <v>140</v>
      </c>
      <c r="R18" s="3"/>
    </row>
    <row r="19" spans="1:18" ht="11.25" customHeight="1">
      <c r="A19" s="16" t="s">
        <v>40</v>
      </c>
      <c r="B19" s="17" t="s">
        <v>41</v>
      </c>
      <c r="C19" s="19">
        <v>34.5</v>
      </c>
      <c r="D19" s="18" t="s">
        <v>41</v>
      </c>
      <c r="E19" s="19">
        <v>124.8</v>
      </c>
      <c r="F19" s="20">
        <v>25.5</v>
      </c>
      <c r="G19" s="20">
        <v>24.1</v>
      </c>
      <c r="H19" s="21">
        <v>23.7</v>
      </c>
      <c r="I19" s="33">
        <v>43.5</v>
      </c>
      <c r="J19" s="19">
        <v>67.7</v>
      </c>
      <c r="K19" s="19">
        <v>87.9</v>
      </c>
      <c r="L19" s="20">
        <v>21.8</v>
      </c>
      <c r="M19" s="20">
        <v>21.5</v>
      </c>
      <c r="N19" s="34">
        <v>21.2</v>
      </c>
      <c r="O19" s="35">
        <v>226</v>
      </c>
      <c r="P19" s="20">
        <v>248</v>
      </c>
      <c r="Q19" s="54">
        <v>76.6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416</v>
      </c>
      <c r="C23" s="94" t="s">
        <v>417</v>
      </c>
      <c r="D23" s="94"/>
      <c r="E23" s="94"/>
      <c r="F23" s="10" t="s">
        <v>418</v>
      </c>
      <c r="G23" s="11" t="s">
        <v>419</v>
      </c>
      <c r="H23" s="94" t="s">
        <v>420</v>
      </c>
      <c r="I23" s="94"/>
      <c r="J23" s="94"/>
      <c r="K23" s="10" t="s">
        <v>16</v>
      </c>
      <c r="L23" s="11" t="s">
        <v>421</v>
      </c>
      <c r="M23" s="11" t="s">
        <v>422</v>
      </c>
      <c r="N23" s="11" t="s">
        <v>423</v>
      </c>
      <c r="O23" s="94" t="s">
        <v>424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10</v>
      </c>
      <c r="C25" s="14">
        <v>45</v>
      </c>
      <c r="D25" s="14">
        <v>40</v>
      </c>
      <c r="E25" s="15">
        <v>45</v>
      </c>
      <c r="F25" s="30">
        <v>470</v>
      </c>
      <c r="G25" s="14">
        <v>130</v>
      </c>
      <c r="H25" s="14">
        <v>15</v>
      </c>
      <c r="I25" s="14">
        <v>12</v>
      </c>
      <c r="J25" s="31">
        <v>15</v>
      </c>
      <c r="K25" s="10" t="s">
        <v>16</v>
      </c>
      <c r="L25" s="14">
        <v>40</v>
      </c>
      <c r="M25" s="14">
        <v>3500</v>
      </c>
      <c r="N25" s="14">
        <v>2000</v>
      </c>
      <c r="O25" s="14">
        <v>8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46.6</v>
      </c>
      <c r="C26" s="20">
        <v>34.2</v>
      </c>
      <c r="D26" s="20">
        <v>33.9</v>
      </c>
      <c r="E26" s="21">
        <v>34.8</v>
      </c>
      <c r="F26" s="33">
        <v>95.4</v>
      </c>
      <c r="G26" s="19">
        <v>46.7</v>
      </c>
      <c r="H26" s="20">
        <v>25.5</v>
      </c>
      <c r="I26" s="40">
        <v>25.5</v>
      </c>
      <c r="J26" s="41">
        <v>25.1</v>
      </c>
      <c r="K26" s="17" t="s">
        <v>41</v>
      </c>
      <c r="L26" s="19">
        <v>42.5</v>
      </c>
      <c r="M26" s="19">
        <v>531</v>
      </c>
      <c r="N26" s="19">
        <v>190.8</v>
      </c>
      <c r="O26" s="20">
        <v>19.6</v>
      </c>
      <c r="P26" s="20">
        <v>18.2</v>
      </c>
      <c r="Q26" s="21">
        <v>18.2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425</v>
      </c>
      <c r="C30" s="11" t="s">
        <v>426</v>
      </c>
      <c r="D30" s="11" t="s">
        <v>427</v>
      </c>
      <c r="E30" s="97" t="s">
        <v>428</v>
      </c>
      <c r="F30" s="97"/>
      <c r="G30" s="10" t="s">
        <v>429</v>
      </c>
      <c r="H30" s="13" t="s">
        <v>430</v>
      </c>
      <c r="I30" s="11" t="s">
        <v>431</v>
      </c>
      <c r="J30" s="102" t="s">
        <v>432</v>
      </c>
      <c r="K30" s="102"/>
      <c r="L30" s="102"/>
      <c r="M30" s="38" t="s">
        <v>433</v>
      </c>
      <c r="N30" s="11" t="s">
        <v>434</v>
      </c>
      <c r="O30" s="94" t="s">
        <v>435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45</v>
      </c>
      <c r="C32" s="14">
        <v>40</v>
      </c>
      <c r="D32" s="14">
        <v>12</v>
      </c>
      <c r="E32" s="14">
        <v>8</v>
      </c>
      <c r="F32" s="31">
        <v>8</v>
      </c>
      <c r="G32" s="30">
        <v>7</v>
      </c>
      <c r="H32" s="14">
        <v>1300</v>
      </c>
      <c r="I32" s="14">
        <v>3000</v>
      </c>
      <c r="J32" s="14">
        <v>18</v>
      </c>
      <c r="K32" s="14">
        <v>20</v>
      </c>
      <c r="L32" s="15">
        <v>20</v>
      </c>
      <c r="M32" s="30">
        <v>180</v>
      </c>
      <c r="N32" s="14">
        <v>125</v>
      </c>
      <c r="O32" s="14">
        <v>210</v>
      </c>
      <c r="P32" s="14">
        <v>220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75.7</v>
      </c>
      <c r="C33" s="19">
        <v>62.3</v>
      </c>
      <c r="D33" s="19">
        <v>34.7</v>
      </c>
      <c r="E33" s="19">
        <v>29.9</v>
      </c>
      <c r="F33" s="55">
        <v>27</v>
      </c>
      <c r="G33" s="33">
        <v>37.2</v>
      </c>
      <c r="H33" s="19">
        <v>242</v>
      </c>
      <c r="I33" s="19">
        <v>315</v>
      </c>
      <c r="J33" s="19">
        <v>22.6</v>
      </c>
      <c r="K33" s="22">
        <v>23</v>
      </c>
      <c r="L33" s="24">
        <v>23.8</v>
      </c>
      <c r="M33" s="33">
        <v>50.3</v>
      </c>
      <c r="N33" s="19">
        <v>50.9</v>
      </c>
      <c r="O33" s="19">
        <v>61.2</v>
      </c>
      <c r="P33" s="19">
        <v>64.4</v>
      </c>
      <c r="Q33" s="24">
        <v>68.8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436</v>
      </c>
      <c r="E37" s="11" t="s">
        <v>437</v>
      </c>
      <c r="F37" s="11" t="s">
        <v>438</v>
      </c>
      <c r="G37" s="100" t="s">
        <v>439</v>
      </c>
      <c r="H37" s="100"/>
      <c r="I37" s="100"/>
      <c r="J37" s="94" t="s">
        <v>440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2600</v>
      </c>
      <c r="F39" s="14">
        <v>5000</v>
      </c>
      <c r="G39" s="14">
        <v>2300</v>
      </c>
      <c r="H39" s="14">
        <v>2300</v>
      </c>
      <c r="I39" s="14">
        <v>2500</v>
      </c>
      <c r="J39" s="14">
        <v>20</v>
      </c>
      <c r="K39" s="14">
        <v>43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1100</v>
      </c>
      <c r="E40" s="19">
        <v>1929</v>
      </c>
      <c r="F40" s="19">
        <v>1827</v>
      </c>
      <c r="G40" s="19">
        <v>429</v>
      </c>
      <c r="H40" s="19">
        <v>474</v>
      </c>
      <c r="I40" s="19">
        <v>480</v>
      </c>
      <c r="J40" s="22">
        <v>27</v>
      </c>
      <c r="K40" s="22">
        <v>27</v>
      </c>
      <c r="L40" s="24">
        <v>26.2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441</v>
      </c>
      <c r="E44" s="11" t="s">
        <v>442</v>
      </c>
      <c r="F44" s="13" t="s">
        <v>443</v>
      </c>
      <c r="G44" s="94" t="s">
        <v>444</v>
      </c>
      <c r="H44" s="94"/>
      <c r="I44" s="94"/>
      <c r="J44" s="38" t="s">
        <v>445</v>
      </c>
      <c r="K44" s="11" t="s">
        <v>446</v>
      </c>
      <c r="L44" s="94" t="s">
        <v>447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8000</v>
      </c>
      <c r="F46" s="14">
        <v>3200</v>
      </c>
      <c r="G46" s="14">
        <v>3100</v>
      </c>
      <c r="H46" s="14">
        <v>3500</v>
      </c>
      <c r="I46" s="31">
        <v>3700</v>
      </c>
      <c r="J46" s="30">
        <v>13</v>
      </c>
      <c r="K46" s="31">
        <v>15</v>
      </c>
      <c r="L46" s="14">
        <v>13</v>
      </c>
      <c r="M46" s="14">
        <v>15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3920</v>
      </c>
      <c r="E47" s="19">
        <v>3360</v>
      </c>
      <c r="F47" s="19">
        <v>2240</v>
      </c>
      <c r="G47" s="19">
        <v>1230</v>
      </c>
      <c r="H47" s="19">
        <v>1251</v>
      </c>
      <c r="I47" s="46">
        <v>1531</v>
      </c>
      <c r="J47" s="33">
        <v>37.9</v>
      </c>
      <c r="K47" s="46">
        <v>33.4</v>
      </c>
      <c r="L47" s="22">
        <v>36</v>
      </c>
      <c r="M47" s="19">
        <v>33.2</v>
      </c>
      <c r="N47" s="48">
        <v>33.5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448</v>
      </c>
      <c r="D51" s="94"/>
      <c r="E51" s="94"/>
      <c r="F51" s="95" t="s">
        <v>449</v>
      </c>
      <c r="G51" s="95"/>
      <c r="H51" s="95"/>
      <c r="I51" s="94" t="s">
        <v>450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230</v>
      </c>
      <c r="D53" s="14">
        <v>250</v>
      </c>
      <c r="E53" s="15">
        <v>350</v>
      </c>
      <c r="F53" s="10" t="s">
        <v>16</v>
      </c>
      <c r="G53" s="11" t="s">
        <v>16</v>
      </c>
      <c r="H53" s="14">
        <v>550</v>
      </c>
      <c r="I53" s="14">
        <v>35</v>
      </c>
      <c r="J53" s="14">
        <v>35</v>
      </c>
      <c r="K53" s="15">
        <v>30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19">
        <v>72.2</v>
      </c>
      <c r="D54" s="19">
        <v>76.1</v>
      </c>
      <c r="E54" s="24">
        <v>102.4</v>
      </c>
      <c r="F54" s="17" t="s">
        <v>41</v>
      </c>
      <c r="G54" s="18" t="s">
        <v>41</v>
      </c>
      <c r="H54" s="20">
        <v>105.8</v>
      </c>
      <c r="I54" s="20">
        <v>32.9</v>
      </c>
      <c r="J54" s="20">
        <v>32.3</v>
      </c>
      <c r="K54" s="21">
        <v>32.2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 s="50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ht="11.25" customHeight="1"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B19" sqref="B1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40588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451</v>
      </c>
      <c r="E9" s="94" t="s">
        <v>452</v>
      </c>
      <c r="F9" s="94"/>
      <c r="G9" s="94"/>
      <c r="H9" s="10" t="s">
        <v>16</v>
      </c>
      <c r="I9" s="11" t="s">
        <v>16</v>
      </c>
      <c r="J9" s="11" t="s">
        <v>453</v>
      </c>
      <c r="K9" s="94" t="s">
        <v>454</v>
      </c>
      <c r="L9" s="94"/>
      <c r="M9" s="94"/>
      <c r="N9" s="10" t="s">
        <v>16</v>
      </c>
      <c r="O9" s="13" t="s">
        <v>455</v>
      </c>
      <c r="P9" s="94" t="s">
        <v>456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700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450</v>
      </c>
      <c r="L11" s="14">
        <v>500</v>
      </c>
      <c r="M11" s="15">
        <v>500</v>
      </c>
      <c r="N11" s="10" t="s">
        <v>16</v>
      </c>
      <c r="O11" s="14">
        <v>18</v>
      </c>
      <c r="P11" s="14">
        <v>125</v>
      </c>
      <c r="Q11" s="14">
        <v>150</v>
      </c>
      <c r="R11" s="15">
        <v>200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78</v>
      </c>
      <c r="E12" s="20">
        <v>191.6</v>
      </c>
      <c r="F12" s="20">
        <v>234</v>
      </c>
      <c r="G12" s="21">
        <v>284</v>
      </c>
      <c r="H12" s="17" t="s">
        <v>41</v>
      </c>
      <c r="I12" s="18" t="s">
        <v>41</v>
      </c>
      <c r="J12" s="22">
        <v>56.5</v>
      </c>
      <c r="K12" s="20">
        <v>123.2</v>
      </c>
      <c r="L12" s="20">
        <v>128.3</v>
      </c>
      <c r="M12" s="21">
        <v>132.5</v>
      </c>
      <c r="N12" s="17" t="s">
        <v>41</v>
      </c>
      <c r="O12" s="19">
        <v>26.5</v>
      </c>
      <c r="P12" s="19">
        <v>47.1</v>
      </c>
      <c r="Q12" s="23">
        <v>50.3</v>
      </c>
      <c r="R12" s="24">
        <v>52.8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457</v>
      </c>
      <c r="C16" s="11" t="s">
        <v>458</v>
      </c>
      <c r="D16" s="11" t="s">
        <v>16</v>
      </c>
      <c r="E16" s="11" t="s">
        <v>459</v>
      </c>
      <c r="F16" s="94" t="s">
        <v>460</v>
      </c>
      <c r="G16" s="94"/>
      <c r="H16" s="94"/>
      <c r="I16" s="10" t="s">
        <v>461</v>
      </c>
      <c r="J16" s="11" t="s">
        <v>462</v>
      </c>
      <c r="K16" s="11" t="s">
        <v>463</v>
      </c>
      <c r="L16" s="94" t="s">
        <v>464</v>
      </c>
      <c r="M16" s="94"/>
      <c r="N16" s="94"/>
      <c r="O16" s="95" t="s">
        <v>465</v>
      </c>
      <c r="P16" s="95"/>
      <c r="Q16" s="12" t="s">
        <v>466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5</v>
      </c>
      <c r="C18" s="14">
        <v>20</v>
      </c>
      <c r="D18" s="11" t="s">
        <v>16</v>
      </c>
      <c r="E18" s="14">
        <v>1500</v>
      </c>
      <c r="F18" s="14">
        <v>70</v>
      </c>
      <c r="G18" s="14">
        <v>75</v>
      </c>
      <c r="H18" s="15">
        <v>60</v>
      </c>
      <c r="I18" s="30">
        <v>10</v>
      </c>
      <c r="J18" s="14">
        <v>300</v>
      </c>
      <c r="K18" s="14">
        <v>700</v>
      </c>
      <c r="L18" s="14">
        <v>10</v>
      </c>
      <c r="M18" s="14">
        <v>10</v>
      </c>
      <c r="N18" s="31">
        <v>10</v>
      </c>
      <c r="O18" s="30">
        <v>900</v>
      </c>
      <c r="P18" s="14">
        <v>1000</v>
      </c>
      <c r="Q18" s="53">
        <v>140</v>
      </c>
      <c r="R18" s="3"/>
    </row>
    <row r="19" spans="1:18" ht="11.25" customHeight="1">
      <c r="A19" s="16" t="s">
        <v>40</v>
      </c>
      <c r="B19" s="17">
        <v>19.7</v>
      </c>
      <c r="C19" s="19">
        <v>37.1</v>
      </c>
      <c r="D19" s="18" t="s">
        <v>41</v>
      </c>
      <c r="E19" s="19">
        <v>130</v>
      </c>
      <c r="F19" s="20">
        <v>27.9</v>
      </c>
      <c r="G19" s="20">
        <v>31.5</v>
      </c>
      <c r="H19" s="21">
        <v>29.4</v>
      </c>
      <c r="I19" s="33">
        <v>40.2</v>
      </c>
      <c r="J19" s="19">
        <v>75</v>
      </c>
      <c r="K19" s="19">
        <v>94.1</v>
      </c>
      <c r="L19" s="20">
        <v>23</v>
      </c>
      <c r="M19" s="20">
        <v>23.2</v>
      </c>
      <c r="N19" s="34">
        <v>21</v>
      </c>
      <c r="O19" s="35">
        <v>220</v>
      </c>
      <c r="P19" s="20">
        <v>243</v>
      </c>
      <c r="Q19" s="54">
        <v>65.3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467</v>
      </c>
      <c r="C23" s="94" t="s">
        <v>468</v>
      </c>
      <c r="D23" s="94"/>
      <c r="E23" s="94"/>
      <c r="F23" s="10" t="s">
        <v>469</v>
      </c>
      <c r="G23" s="11" t="s">
        <v>470</v>
      </c>
      <c r="H23" s="94" t="s">
        <v>471</v>
      </c>
      <c r="I23" s="94"/>
      <c r="J23" s="94"/>
      <c r="K23" s="10" t="s">
        <v>16</v>
      </c>
      <c r="L23" s="11" t="s">
        <v>472</v>
      </c>
      <c r="M23" s="11" t="s">
        <v>473</v>
      </c>
      <c r="N23" s="11" t="s">
        <v>474</v>
      </c>
      <c r="O23" s="94" t="s">
        <v>475</v>
      </c>
      <c r="P23" s="94"/>
      <c r="Q23" s="94"/>
      <c r="R23" s="3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15</v>
      </c>
      <c r="C25" s="14">
        <v>45</v>
      </c>
      <c r="D25" s="14">
        <v>35</v>
      </c>
      <c r="E25" s="15">
        <v>40</v>
      </c>
      <c r="F25" s="30">
        <v>450</v>
      </c>
      <c r="G25" s="14">
        <v>175</v>
      </c>
      <c r="H25" s="14">
        <v>10</v>
      </c>
      <c r="I25" s="14">
        <v>20</v>
      </c>
      <c r="J25" s="31">
        <v>22</v>
      </c>
      <c r="K25" s="10" t="s">
        <v>16</v>
      </c>
      <c r="L25" s="14">
        <v>30</v>
      </c>
      <c r="M25" s="14">
        <v>5000</v>
      </c>
      <c r="N25" s="14">
        <v>1700</v>
      </c>
      <c r="O25" s="14">
        <v>8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40</v>
      </c>
      <c r="C26" s="20">
        <v>28.8</v>
      </c>
      <c r="D26" s="20">
        <v>28.8</v>
      </c>
      <c r="E26" s="21">
        <v>29.3</v>
      </c>
      <c r="F26" s="33">
        <v>75.6</v>
      </c>
      <c r="G26" s="19">
        <v>45.9</v>
      </c>
      <c r="H26" s="20">
        <v>21.6</v>
      </c>
      <c r="I26" s="40">
        <v>28.5</v>
      </c>
      <c r="J26" s="41">
        <v>31.7</v>
      </c>
      <c r="K26" s="17" t="s">
        <v>41</v>
      </c>
      <c r="L26" s="19">
        <v>44.4</v>
      </c>
      <c r="M26" s="19">
        <v>656</v>
      </c>
      <c r="N26" s="19">
        <v>171.7</v>
      </c>
      <c r="O26" s="20">
        <v>18.9</v>
      </c>
      <c r="P26" s="20">
        <v>18.6</v>
      </c>
      <c r="Q26" s="21">
        <v>18.5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476</v>
      </c>
      <c r="C30" s="11" t="s">
        <v>477</v>
      </c>
      <c r="D30" s="11" t="s">
        <v>478</v>
      </c>
      <c r="E30" s="97" t="s">
        <v>479</v>
      </c>
      <c r="F30" s="97"/>
      <c r="G30" s="10" t="s">
        <v>480</v>
      </c>
      <c r="H30" s="13" t="s">
        <v>481</v>
      </c>
      <c r="I30" s="11" t="s">
        <v>482</v>
      </c>
      <c r="J30" s="102" t="s">
        <v>483</v>
      </c>
      <c r="K30" s="102"/>
      <c r="L30" s="102"/>
      <c r="M30" s="38" t="s">
        <v>484</v>
      </c>
      <c r="N30" s="11" t="s">
        <v>485</v>
      </c>
      <c r="O30" s="94" t="s">
        <v>486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20</v>
      </c>
      <c r="D32" s="14">
        <v>10</v>
      </c>
      <c r="E32" s="14">
        <v>10</v>
      </c>
      <c r="F32" s="31">
        <v>8</v>
      </c>
      <c r="G32" s="30">
        <v>0</v>
      </c>
      <c r="H32" s="14">
        <v>1400</v>
      </c>
      <c r="I32" s="14">
        <v>3000</v>
      </c>
      <c r="J32" s="14">
        <v>15</v>
      </c>
      <c r="K32" s="14">
        <v>15</v>
      </c>
      <c r="L32" s="15">
        <v>15</v>
      </c>
      <c r="M32" s="30">
        <v>125</v>
      </c>
      <c r="N32" s="14">
        <v>120</v>
      </c>
      <c r="O32" s="14">
        <v>300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46.1</v>
      </c>
      <c r="C33" s="19">
        <v>42.1</v>
      </c>
      <c r="D33" s="19">
        <v>30.3</v>
      </c>
      <c r="E33" s="19">
        <v>24.7</v>
      </c>
      <c r="F33" s="55">
        <v>24.7</v>
      </c>
      <c r="G33" s="33">
        <v>27.6</v>
      </c>
      <c r="H33" s="19">
        <v>243</v>
      </c>
      <c r="I33" s="19">
        <v>258</v>
      </c>
      <c r="J33" s="19">
        <v>22.7</v>
      </c>
      <c r="K33" s="22">
        <v>22.6</v>
      </c>
      <c r="L33" s="24">
        <v>23.7</v>
      </c>
      <c r="M33" s="33">
        <v>40.2</v>
      </c>
      <c r="N33" s="19">
        <v>44.9</v>
      </c>
      <c r="O33" s="19">
        <v>58.7</v>
      </c>
      <c r="P33" s="19">
        <v>62.2</v>
      </c>
      <c r="Q33" s="24">
        <v>63.6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487</v>
      </c>
      <c r="E37" s="11" t="s">
        <v>488</v>
      </c>
      <c r="F37" s="11" t="s">
        <v>489</v>
      </c>
      <c r="G37" s="100" t="s">
        <v>490</v>
      </c>
      <c r="H37" s="100"/>
      <c r="I37" s="100"/>
      <c r="J37" s="94" t="s">
        <v>491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4500</v>
      </c>
      <c r="F39" s="14">
        <v>6500</v>
      </c>
      <c r="G39" s="14">
        <v>2000</v>
      </c>
      <c r="H39" s="14">
        <v>1900</v>
      </c>
      <c r="I39" s="14">
        <v>2500</v>
      </c>
      <c r="J39" s="14">
        <v>12</v>
      </c>
      <c r="K39" s="14">
        <v>25</v>
      </c>
      <c r="L39" s="15">
        <v>12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1082</v>
      </c>
      <c r="E40" s="19">
        <v>1865</v>
      </c>
      <c r="F40" s="19">
        <v>1950</v>
      </c>
      <c r="G40" s="19">
        <v>423</v>
      </c>
      <c r="H40" s="19">
        <v>488</v>
      </c>
      <c r="I40" s="19">
        <v>543</v>
      </c>
      <c r="J40" s="22">
        <v>18.3</v>
      </c>
      <c r="K40" s="22">
        <v>22.4</v>
      </c>
      <c r="L40" s="24">
        <v>18.8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492</v>
      </c>
      <c r="E44" s="11" t="s">
        <v>493</v>
      </c>
      <c r="F44" s="13" t="s">
        <v>494</v>
      </c>
      <c r="G44" s="94" t="s">
        <v>444</v>
      </c>
      <c r="H44" s="94"/>
      <c r="I44" s="94"/>
      <c r="J44" s="38" t="s">
        <v>495</v>
      </c>
      <c r="K44" s="11" t="s">
        <v>496</v>
      </c>
      <c r="L44" s="94" t="s">
        <v>497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8000</v>
      </c>
      <c r="E46" s="14">
        <v>5000</v>
      </c>
      <c r="F46" s="14">
        <v>3500</v>
      </c>
      <c r="G46" s="14">
        <v>4000</v>
      </c>
      <c r="H46" s="14">
        <v>4000</v>
      </c>
      <c r="I46" s="31">
        <v>4000</v>
      </c>
      <c r="J46" s="30">
        <v>15</v>
      </c>
      <c r="K46" s="31">
        <v>12</v>
      </c>
      <c r="L46" s="14">
        <v>12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4180</v>
      </c>
      <c r="E47" s="19">
        <v>3440</v>
      </c>
      <c r="F47" s="19">
        <v>2060</v>
      </c>
      <c r="G47" s="19">
        <v>1204</v>
      </c>
      <c r="H47" s="19">
        <v>1363</v>
      </c>
      <c r="I47" s="46">
        <v>1627</v>
      </c>
      <c r="J47" s="33">
        <v>40</v>
      </c>
      <c r="K47" s="46">
        <v>34.5</v>
      </c>
      <c r="L47" s="22">
        <v>30.4</v>
      </c>
      <c r="M47" s="19">
        <v>29.3</v>
      </c>
      <c r="N47" s="48">
        <v>29.7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498</v>
      </c>
      <c r="D51" s="94"/>
      <c r="E51" s="94"/>
      <c r="F51" s="95" t="s">
        <v>499</v>
      </c>
      <c r="G51" s="95"/>
      <c r="H51" s="95"/>
      <c r="I51" s="94" t="s">
        <v>500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350</v>
      </c>
      <c r="E53" s="15">
        <v>380</v>
      </c>
      <c r="F53" s="10" t="s">
        <v>16</v>
      </c>
      <c r="G53" s="11" t="s">
        <v>16</v>
      </c>
      <c r="H53" s="14">
        <v>500</v>
      </c>
      <c r="I53" s="14">
        <v>35</v>
      </c>
      <c r="J53" s="14">
        <v>35</v>
      </c>
      <c r="K53" s="15">
        <v>40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19">
        <v>72</v>
      </c>
      <c r="D54" s="19">
        <v>54.5</v>
      </c>
      <c r="E54" s="24">
        <v>73.5</v>
      </c>
      <c r="F54" s="17" t="s">
        <v>41</v>
      </c>
      <c r="G54" s="18" t="s">
        <v>41</v>
      </c>
      <c r="H54" s="20">
        <v>116.4</v>
      </c>
      <c r="I54" s="20">
        <v>35.7</v>
      </c>
      <c r="J54" s="20">
        <v>26.2</v>
      </c>
      <c r="K54" s="21">
        <v>26.5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H39" sqref="H3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40602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501</v>
      </c>
      <c r="E9" s="94" t="s">
        <v>502</v>
      </c>
      <c r="F9" s="94"/>
      <c r="G9" s="94"/>
      <c r="H9" s="10" t="s">
        <v>16</v>
      </c>
      <c r="I9" s="11" t="s">
        <v>16</v>
      </c>
      <c r="J9" s="11" t="s">
        <v>503</v>
      </c>
      <c r="K9" s="94" t="s">
        <v>504</v>
      </c>
      <c r="L9" s="94"/>
      <c r="M9" s="94"/>
      <c r="N9" s="10" t="s">
        <v>16</v>
      </c>
      <c r="O9" s="13" t="s">
        <v>505</v>
      </c>
      <c r="P9" s="94" t="s">
        <v>506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350</v>
      </c>
      <c r="E11" s="14">
        <v>650</v>
      </c>
      <c r="F11" s="14">
        <v>800</v>
      </c>
      <c r="G11" s="15">
        <v>800</v>
      </c>
      <c r="H11" s="10" t="s">
        <v>16</v>
      </c>
      <c r="I11" s="11" t="s">
        <v>16</v>
      </c>
      <c r="J11" s="14">
        <v>80</v>
      </c>
      <c r="K11" s="14">
        <v>450</v>
      </c>
      <c r="L11" s="14">
        <v>430</v>
      </c>
      <c r="M11" s="15">
        <v>420</v>
      </c>
      <c r="N11" s="10" t="s">
        <v>16</v>
      </c>
      <c r="O11" s="14">
        <v>25</v>
      </c>
      <c r="P11" s="14">
        <v>160</v>
      </c>
      <c r="Q11" s="14">
        <v>150</v>
      </c>
      <c r="R11" s="15">
        <v>280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87.7</v>
      </c>
      <c r="E12" s="20">
        <v>182.7</v>
      </c>
      <c r="F12" s="20">
        <v>206</v>
      </c>
      <c r="G12" s="21">
        <v>212</v>
      </c>
      <c r="H12" s="17" t="s">
        <v>41</v>
      </c>
      <c r="I12" s="18" t="s">
        <v>41</v>
      </c>
      <c r="J12" s="22">
        <v>71.3</v>
      </c>
      <c r="K12" s="20">
        <v>148.6</v>
      </c>
      <c r="L12" s="20">
        <v>147.8</v>
      </c>
      <c r="M12" s="21">
        <v>148.4</v>
      </c>
      <c r="N12" s="17" t="s">
        <v>41</v>
      </c>
      <c r="O12" s="19">
        <v>28.9</v>
      </c>
      <c r="P12" s="19">
        <v>47.7</v>
      </c>
      <c r="Q12" s="23">
        <v>50.3</v>
      </c>
      <c r="R12" s="24">
        <v>63.3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507</v>
      </c>
      <c r="C16" s="11" t="s">
        <v>508</v>
      </c>
      <c r="D16" s="11" t="s">
        <v>16</v>
      </c>
      <c r="E16" s="11" t="s">
        <v>509</v>
      </c>
      <c r="F16" s="94" t="s">
        <v>510</v>
      </c>
      <c r="G16" s="94"/>
      <c r="H16" s="94"/>
      <c r="I16" s="10" t="s">
        <v>511</v>
      </c>
      <c r="J16" s="11" t="s">
        <v>512</v>
      </c>
      <c r="K16" s="11" t="s">
        <v>513</v>
      </c>
      <c r="L16" s="94" t="s">
        <v>514</v>
      </c>
      <c r="M16" s="94"/>
      <c r="N16" s="94"/>
      <c r="O16" s="95" t="s">
        <v>515</v>
      </c>
      <c r="P16" s="95"/>
      <c r="Q16" s="12" t="s">
        <v>516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3</v>
      </c>
      <c r="C18" s="14">
        <v>12</v>
      </c>
      <c r="D18" s="11" t="s">
        <v>16</v>
      </c>
      <c r="E18" s="14">
        <v>1400</v>
      </c>
      <c r="F18" s="14">
        <v>100</v>
      </c>
      <c r="G18" s="14">
        <v>100</v>
      </c>
      <c r="H18" s="15">
        <v>105</v>
      </c>
      <c r="I18" s="30">
        <v>10</v>
      </c>
      <c r="J18" s="14">
        <v>250</v>
      </c>
      <c r="K18" s="14">
        <v>750</v>
      </c>
      <c r="L18" s="14">
        <v>10</v>
      </c>
      <c r="M18" s="14">
        <v>10</v>
      </c>
      <c r="N18" s="31">
        <v>10</v>
      </c>
      <c r="O18" s="30">
        <v>900</v>
      </c>
      <c r="P18" s="14">
        <v>950</v>
      </c>
      <c r="Q18" s="53">
        <v>140</v>
      </c>
      <c r="R18" s="3"/>
    </row>
    <row r="19" spans="1:18" ht="11.25" customHeight="1">
      <c r="A19" s="16" t="s">
        <v>40</v>
      </c>
      <c r="B19" s="17">
        <v>20.1</v>
      </c>
      <c r="C19" s="19">
        <v>38.1</v>
      </c>
      <c r="D19" s="18" t="s">
        <v>41</v>
      </c>
      <c r="E19" s="19">
        <v>123.7</v>
      </c>
      <c r="F19" s="20">
        <v>39.1</v>
      </c>
      <c r="G19" s="20">
        <v>36.5</v>
      </c>
      <c r="H19" s="21">
        <v>35.6</v>
      </c>
      <c r="I19" s="33">
        <v>49.5</v>
      </c>
      <c r="J19" s="22">
        <v>83</v>
      </c>
      <c r="K19" s="19">
        <v>103.8</v>
      </c>
      <c r="L19" s="20">
        <v>24.8</v>
      </c>
      <c r="M19" s="20">
        <v>24.3</v>
      </c>
      <c r="N19" s="34">
        <v>23.9</v>
      </c>
      <c r="O19" s="35">
        <v>223</v>
      </c>
      <c r="P19" s="20">
        <v>238</v>
      </c>
      <c r="Q19" s="54">
        <v>73.3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517</v>
      </c>
      <c r="C23" s="94" t="s">
        <v>518</v>
      </c>
      <c r="D23" s="94"/>
      <c r="E23" s="94"/>
      <c r="F23" s="56" t="s">
        <v>519</v>
      </c>
      <c r="G23" s="11" t="s">
        <v>520</v>
      </c>
      <c r="H23" s="94" t="s">
        <v>521</v>
      </c>
      <c r="I23" s="94"/>
      <c r="J23" s="94"/>
      <c r="K23" s="10" t="s">
        <v>16</v>
      </c>
      <c r="L23" s="11" t="s">
        <v>522</v>
      </c>
      <c r="M23" s="11" t="s">
        <v>523</v>
      </c>
      <c r="N23" s="11" t="s">
        <v>524</v>
      </c>
      <c r="O23" s="94" t="s">
        <v>525</v>
      </c>
      <c r="P23" s="94"/>
      <c r="Q23" s="94"/>
      <c r="R23" s="57" t="s">
        <v>526</v>
      </c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13</v>
      </c>
      <c r="C25" s="14">
        <v>20</v>
      </c>
      <c r="D25" s="14">
        <v>35</v>
      </c>
      <c r="E25" s="15">
        <v>45</v>
      </c>
      <c r="F25" s="30">
        <v>450</v>
      </c>
      <c r="G25" s="14">
        <v>130</v>
      </c>
      <c r="H25" s="14">
        <v>12</v>
      </c>
      <c r="I25" s="14">
        <v>12</v>
      </c>
      <c r="J25" s="31">
        <v>12</v>
      </c>
      <c r="K25" s="10" t="s">
        <v>16</v>
      </c>
      <c r="L25" s="14">
        <v>35</v>
      </c>
      <c r="M25" s="14">
        <v>5000</v>
      </c>
      <c r="N25" s="14">
        <v>1300</v>
      </c>
      <c r="O25" s="14">
        <v>7</v>
      </c>
      <c r="P25" s="14">
        <v>7</v>
      </c>
      <c r="Q25" s="15">
        <v>7</v>
      </c>
      <c r="R25" s="3"/>
      <c r="AE25" s="39"/>
    </row>
    <row r="26" spans="1:31" ht="11.25" customHeight="1">
      <c r="A26" s="16" t="s">
        <v>40</v>
      </c>
      <c r="B26" s="33">
        <v>49.6</v>
      </c>
      <c r="C26" s="20">
        <v>36.5</v>
      </c>
      <c r="D26" s="20">
        <v>35.6</v>
      </c>
      <c r="E26" s="21">
        <v>35.8</v>
      </c>
      <c r="F26" s="33">
        <v>85.5</v>
      </c>
      <c r="G26" s="19">
        <v>49.5</v>
      </c>
      <c r="H26" s="20">
        <v>23.8</v>
      </c>
      <c r="I26" s="40">
        <v>23.6</v>
      </c>
      <c r="J26" s="41">
        <v>24.4</v>
      </c>
      <c r="K26" s="17" t="s">
        <v>41</v>
      </c>
      <c r="L26" s="19">
        <v>39.1</v>
      </c>
      <c r="M26" s="19">
        <v>717</v>
      </c>
      <c r="N26" s="22">
        <v>140</v>
      </c>
      <c r="O26" s="20">
        <v>16.4</v>
      </c>
      <c r="P26" s="20">
        <v>5.1</v>
      </c>
      <c r="Q26" s="21">
        <v>5.1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527</v>
      </c>
      <c r="C30" s="11" t="s">
        <v>528</v>
      </c>
      <c r="D30" s="11" t="s">
        <v>529</v>
      </c>
      <c r="E30" s="97" t="s">
        <v>530</v>
      </c>
      <c r="F30" s="97"/>
      <c r="G30" s="10" t="s">
        <v>531</v>
      </c>
      <c r="H30" s="13" t="s">
        <v>532</v>
      </c>
      <c r="I30" s="11" t="s">
        <v>533</v>
      </c>
      <c r="J30" s="102" t="s">
        <v>534</v>
      </c>
      <c r="K30" s="102"/>
      <c r="L30" s="102"/>
      <c r="M30" s="38" t="s">
        <v>535</v>
      </c>
      <c r="N30" s="11" t="s">
        <v>536</v>
      </c>
      <c r="O30" s="94" t="s">
        <v>537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12</v>
      </c>
      <c r="C32" s="14">
        <v>20</v>
      </c>
      <c r="D32" s="14">
        <v>8</v>
      </c>
      <c r="E32" s="14">
        <v>8</v>
      </c>
      <c r="F32" s="31">
        <v>8</v>
      </c>
      <c r="G32" s="30">
        <v>5</v>
      </c>
      <c r="H32" s="14">
        <v>1400</v>
      </c>
      <c r="I32" s="14">
        <v>2800</v>
      </c>
      <c r="J32" s="14">
        <v>17</v>
      </c>
      <c r="K32" s="14">
        <v>17</v>
      </c>
      <c r="L32" s="15">
        <v>18</v>
      </c>
      <c r="M32" s="30">
        <v>130</v>
      </c>
      <c r="N32" s="14">
        <v>130</v>
      </c>
      <c r="O32" s="14">
        <v>200</v>
      </c>
      <c r="P32" s="14">
        <v>300</v>
      </c>
      <c r="Q32" s="15">
        <v>300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46.9</v>
      </c>
      <c r="C33" s="19">
        <v>43.5</v>
      </c>
      <c r="D33" s="19">
        <v>29.5</v>
      </c>
      <c r="E33" s="19">
        <v>23.1</v>
      </c>
      <c r="F33" s="55">
        <v>23.8</v>
      </c>
      <c r="G33" s="33">
        <v>41.2</v>
      </c>
      <c r="H33" s="19">
        <v>297</v>
      </c>
      <c r="I33" s="19">
        <v>276</v>
      </c>
      <c r="J33" s="19">
        <v>23.8</v>
      </c>
      <c r="K33" s="22">
        <v>23</v>
      </c>
      <c r="L33" s="48">
        <v>25</v>
      </c>
      <c r="M33" s="33">
        <v>42.7</v>
      </c>
      <c r="N33" s="19">
        <v>50.7</v>
      </c>
      <c r="O33" s="19">
        <v>62.8</v>
      </c>
      <c r="P33" s="19">
        <v>70.6</v>
      </c>
      <c r="Q33" s="24">
        <v>71.8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293</v>
      </c>
      <c r="E37" s="11" t="s">
        <v>538</v>
      </c>
      <c r="F37" s="11" t="s">
        <v>539</v>
      </c>
      <c r="G37" s="100" t="s">
        <v>540</v>
      </c>
      <c r="H37" s="100"/>
      <c r="I37" s="100"/>
      <c r="J37" s="94" t="s">
        <v>541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2500</v>
      </c>
      <c r="E39" s="14">
        <v>2800</v>
      </c>
      <c r="F39" s="14">
        <v>5000</v>
      </c>
      <c r="G39" s="14">
        <v>2400</v>
      </c>
      <c r="H39" s="14">
        <v>1800</v>
      </c>
      <c r="I39" s="14">
        <v>2600</v>
      </c>
      <c r="J39" s="14">
        <v>40</v>
      </c>
      <c r="K39" s="14">
        <v>40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1069</v>
      </c>
      <c r="E40" s="19">
        <v>1850</v>
      </c>
      <c r="F40" s="19">
        <v>1718</v>
      </c>
      <c r="G40" s="19">
        <v>283</v>
      </c>
      <c r="H40" s="19">
        <v>303</v>
      </c>
      <c r="I40" s="19">
        <v>383</v>
      </c>
      <c r="J40" s="22">
        <v>26.4</v>
      </c>
      <c r="K40" s="22">
        <v>28.5</v>
      </c>
      <c r="L40" s="24">
        <v>27.3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542</v>
      </c>
      <c r="E44" s="11" t="s">
        <v>543</v>
      </c>
      <c r="F44" s="13" t="s">
        <v>544</v>
      </c>
      <c r="G44" s="94" t="s">
        <v>545</v>
      </c>
      <c r="H44" s="94"/>
      <c r="I44" s="94"/>
      <c r="J44" s="38" t="s">
        <v>546</v>
      </c>
      <c r="K44" s="11" t="s">
        <v>547</v>
      </c>
      <c r="L44" s="94">
        <v>18.373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8500</v>
      </c>
      <c r="E46" s="14">
        <v>9000</v>
      </c>
      <c r="F46" s="14">
        <v>5000</v>
      </c>
      <c r="G46" s="14">
        <v>3400</v>
      </c>
      <c r="H46" s="14">
        <v>3800</v>
      </c>
      <c r="I46" s="31">
        <v>4000</v>
      </c>
      <c r="J46" s="30">
        <v>10</v>
      </c>
      <c r="K46" s="31">
        <v>10</v>
      </c>
      <c r="L46" s="14">
        <v>10</v>
      </c>
      <c r="M46" s="14">
        <v>12</v>
      </c>
      <c r="N46" s="15">
        <v>12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3430</v>
      </c>
      <c r="E47" s="19">
        <v>3400</v>
      </c>
      <c r="F47" s="19">
        <v>2110</v>
      </c>
      <c r="G47" s="19">
        <v>1120</v>
      </c>
      <c r="H47" s="19">
        <v>1575</v>
      </c>
      <c r="I47" s="46">
        <v>1311</v>
      </c>
      <c r="J47" s="33">
        <v>34.8</v>
      </c>
      <c r="K47" s="46">
        <v>30.5</v>
      </c>
      <c r="L47" s="22">
        <v>27.8</v>
      </c>
      <c r="M47" s="19">
        <v>27.6</v>
      </c>
      <c r="N47" s="48">
        <v>27.7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548</v>
      </c>
      <c r="D51" s="94"/>
      <c r="E51" s="94"/>
      <c r="F51" s="95" t="s">
        <v>549</v>
      </c>
      <c r="G51" s="95"/>
      <c r="H51" s="95"/>
      <c r="I51" s="94" t="s">
        <v>550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320</v>
      </c>
      <c r="E53" s="15">
        <v>350</v>
      </c>
      <c r="F53" s="10" t="s">
        <v>16</v>
      </c>
      <c r="G53" s="11" t="s">
        <v>16</v>
      </c>
      <c r="H53" s="14">
        <v>600</v>
      </c>
      <c r="I53" s="14">
        <v>30</v>
      </c>
      <c r="J53" s="14">
        <v>40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77</v>
      </c>
      <c r="D54" s="19">
        <v>103.6</v>
      </c>
      <c r="E54" s="24">
        <v>103.6</v>
      </c>
      <c r="F54" s="17" t="s">
        <v>41</v>
      </c>
      <c r="G54" s="18" t="s">
        <v>41</v>
      </c>
      <c r="H54" s="20">
        <v>144.5</v>
      </c>
      <c r="I54" s="20">
        <v>28.7</v>
      </c>
      <c r="J54" s="20">
        <v>27.9</v>
      </c>
      <c r="K54" s="58">
        <v>28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9" sqref="A9"/>
    </sheetView>
  </sheetViews>
  <sheetFormatPr defaultColWidth="7.50390625" defaultRowHeight="13.5"/>
  <cols>
    <col min="1" max="1" width="15.625" style="1" customWidth="1"/>
  </cols>
  <sheetData>
    <row r="1" s="3" customFormat="1" ht="11.25" customHeight="1">
      <c r="A1" s="2"/>
    </row>
    <row r="2" s="3" customFormat="1" ht="11.25" customHeight="1">
      <c r="A2" s="2"/>
    </row>
    <row r="3" s="3" customFormat="1" ht="11.25" customHeight="1">
      <c r="A3" s="2"/>
    </row>
    <row r="4" spans="1:14" s="3" customFormat="1" ht="11.25" customHeight="1">
      <c r="A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3" customFormat="1" ht="11.25" customHeight="1">
      <c r="A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3" customFormat="1" ht="11.25" customHeight="1">
      <c r="A6" s="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1.25" customHeight="1">
      <c r="A7" s="4" t="s">
        <v>0</v>
      </c>
      <c r="B7" s="98" t="s">
        <v>1</v>
      </c>
      <c r="C7" s="98"/>
      <c r="D7" s="98"/>
      <c r="E7" s="98"/>
      <c r="F7" s="98"/>
      <c r="G7" s="98"/>
      <c r="H7" s="98" t="s">
        <v>2</v>
      </c>
      <c r="I7" s="98"/>
      <c r="J7" s="98"/>
      <c r="K7" s="98"/>
      <c r="L7" s="98"/>
      <c r="M7" s="98"/>
      <c r="N7" s="98" t="s">
        <v>3</v>
      </c>
      <c r="O7" s="98"/>
      <c r="P7" s="98"/>
      <c r="Q7" s="98"/>
      <c r="R7" s="98"/>
    </row>
    <row r="8" spans="1:18" ht="11.25" customHeight="1">
      <c r="A8" s="5">
        <v>40609</v>
      </c>
      <c r="B8" s="6" t="s">
        <v>4</v>
      </c>
      <c r="C8" s="7" t="s">
        <v>5</v>
      </c>
      <c r="D8" s="7" t="s">
        <v>6</v>
      </c>
      <c r="E8" s="92" t="s">
        <v>7</v>
      </c>
      <c r="F8" s="92"/>
      <c r="G8" s="92"/>
      <c r="H8" s="6" t="s">
        <v>8</v>
      </c>
      <c r="I8" s="7" t="s">
        <v>9</v>
      </c>
      <c r="J8" s="7" t="s">
        <v>10</v>
      </c>
      <c r="K8" s="92" t="s">
        <v>11</v>
      </c>
      <c r="L8" s="92"/>
      <c r="M8" s="92"/>
      <c r="N8" s="6" t="s">
        <v>12</v>
      </c>
      <c r="O8" s="7" t="s">
        <v>13</v>
      </c>
      <c r="P8" s="92" t="s">
        <v>14</v>
      </c>
      <c r="Q8" s="92"/>
      <c r="R8" s="92"/>
    </row>
    <row r="9" spans="1:18" ht="11.25" customHeight="1">
      <c r="A9" s="9" t="s">
        <v>15</v>
      </c>
      <c r="B9" s="10" t="s">
        <v>16</v>
      </c>
      <c r="C9" s="11" t="s">
        <v>16</v>
      </c>
      <c r="D9" s="11" t="s">
        <v>551</v>
      </c>
      <c r="E9" s="94" t="s">
        <v>552</v>
      </c>
      <c r="F9" s="94"/>
      <c r="G9" s="94"/>
      <c r="H9" s="10" t="s">
        <v>16</v>
      </c>
      <c r="I9" s="11" t="s">
        <v>16</v>
      </c>
      <c r="J9" s="11" t="s">
        <v>553</v>
      </c>
      <c r="K9" s="94" t="s">
        <v>554</v>
      </c>
      <c r="L9" s="94"/>
      <c r="M9" s="94"/>
      <c r="N9" s="10" t="s">
        <v>16</v>
      </c>
      <c r="O9" s="13" t="s">
        <v>555</v>
      </c>
      <c r="P9" s="94" t="s">
        <v>556</v>
      </c>
      <c r="Q9" s="94"/>
      <c r="R9" s="94"/>
    </row>
    <row r="10" spans="1:18" ht="11.25" customHeight="1">
      <c r="A10" s="9" t="s">
        <v>23</v>
      </c>
      <c r="B10" s="6" t="s">
        <v>24</v>
      </c>
      <c r="C10" s="7" t="s">
        <v>25</v>
      </c>
      <c r="D10" s="7" t="s">
        <v>26</v>
      </c>
      <c r="E10" s="7" t="s">
        <v>27</v>
      </c>
      <c r="F10" s="7" t="s">
        <v>28</v>
      </c>
      <c r="G10" s="8" t="s">
        <v>29</v>
      </c>
      <c r="H10" s="6" t="s">
        <v>30</v>
      </c>
      <c r="I10" s="7" t="s">
        <v>31</v>
      </c>
      <c r="J10" s="7" t="s">
        <v>25</v>
      </c>
      <c r="K10" s="7" t="s">
        <v>32</v>
      </c>
      <c r="L10" s="7" t="s">
        <v>33</v>
      </c>
      <c r="M10" s="8" t="s">
        <v>34</v>
      </c>
      <c r="N10" s="6" t="s">
        <v>35</v>
      </c>
      <c r="O10" s="7" t="s">
        <v>26</v>
      </c>
      <c r="P10" s="7" t="s">
        <v>36</v>
      </c>
      <c r="Q10" s="7" t="s">
        <v>37</v>
      </c>
      <c r="R10" s="8" t="s">
        <v>38</v>
      </c>
    </row>
    <row r="11" spans="1:18" ht="11.25" customHeight="1">
      <c r="A11" s="9" t="s">
        <v>39</v>
      </c>
      <c r="B11" s="10" t="s">
        <v>16</v>
      </c>
      <c r="C11" s="11" t="s">
        <v>16</v>
      </c>
      <c r="D11" s="14">
        <v>300</v>
      </c>
      <c r="E11" s="14">
        <v>630</v>
      </c>
      <c r="F11" s="14">
        <v>700</v>
      </c>
      <c r="G11" s="15">
        <v>1000</v>
      </c>
      <c r="H11" s="10" t="s">
        <v>16</v>
      </c>
      <c r="I11" s="11" t="s">
        <v>16</v>
      </c>
      <c r="J11" s="14">
        <v>80</v>
      </c>
      <c r="K11" s="14">
        <v>450</v>
      </c>
      <c r="L11" s="14">
        <v>410</v>
      </c>
      <c r="M11" s="15">
        <v>450</v>
      </c>
      <c r="N11" s="10" t="s">
        <v>16</v>
      </c>
      <c r="O11" s="14">
        <v>40</v>
      </c>
      <c r="P11" s="14">
        <v>380</v>
      </c>
      <c r="Q11" s="14">
        <v>380</v>
      </c>
      <c r="R11" s="15">
        <v>380</v>
      </c>
    </row>
    <row r="12" spans="1:18" ht="11.25" customHeight="1">
      <c r="A12" s="16" t="s">
        <v>40</v>
      </c>
      <c r="B12" s="17" t="s">
        <v>41</v>
      </c>
      <c r="C12" s="18" t="s">
        <v>41</v>
      </c>
      <c r="D12" s="19">
        <v>73.8</v>
      </c>
      <c r="E12" s="20">
        <v>174.4</v>
      </c>
      <c r="F12" s="20">
        <v>211</v>
      </c>
      <c r="G12" s="21">
        <v>250</v>
      </c>
      <c r="H12" s="17" t="s">
        <v>41</v>
      </c>
      <c r="I12" s="18" t="s">
        <v>41</v>
      </c>
      <c r="J12" s="22">
        <v>67.5</v>
      </c>
      <c r="K12" s="20">
        <v>131.8</v>
      </c>
      <c r="L12" s="20">
        <v>130.3</v>
      </c>
      <c r="M12" s="21">
        <v>129.2</v>
      </c>
      <c r="N12" s="17" t="s">
        <v>41</v>
      </c>
      <c r="O12" s="19">
        <v>47.3</v>
      </c>
      <c r="P12" s="19">
        <v>110.7</v>
      </c>
      <c r="Q12" s="23">
        <v>109.8</v>
      </c>
      <c r="R12" s="24">
        <v>105.6</v>
      </c>
    </row>
    <row r="13" spans="1:18" ht="7.5" customHeight="1">
      <c r="A13" s="2"/>
      <c r="B13" s="25"/>
      <c r="C13" s="25"/>
      <c r="D13" s="25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2"/>
      <c r="B14" s="98" t="s">
        <v>42</v>
      </c>
      <c r="C14" s="98"/>
      <c r="D14" s="98"/>
      <c r="E14" s="98"/>
      <c r="F14" s="98"/>
      <c r="G14" s="98"/>
      <c r="H14" s="98"/>
      <c r="I14" s="101" t="s">
        <v>43</v>
      </c>
      <c r="J14" s="101"/>
      <c r="K14" s="101"/>
      <c r="L14" s="101"/>
      <c r="M14" s="101"/>
      <c r="N14" s="101"/>
      <c r="O14" s="98" t="s">
        <v>44</v>
      </c>
      <c r="P14" s="98"/>
      <c r="Q14" s="98"/>
      <c r="R14" s="3"/>
    </row>
    <row r="15" spans="1:18" ht="11.25" customHeight="1">
      <c r="A15" s="2"/>
      <c r="B15" s="6" t="s">
        <v>45</v>
      </c>
      <c r="C15" s="7" t="s">
        <v>46</v>
      </c>
      <c r="D15" s="7" t="s">
        <v>47</v>
      </c>
      <c r="E15" s="7" t="s">
        <v>48</v>
      </c>
      <c r="F15" s="92" t="s">
        <v>49</v>
      </c>
      <c r="G15" s="92"/>
      <c r="H15" s="92"/>
      <c r="I15" s="6" t="s">
        <v>50</v>
      </c>
      <c r="J15" s="7" t="s">
        <v>51</v>
      </c>
      <c r="K15" s="7" t="s">
        <v>52</v>
      </c>
      <c r="L15" s="96" t="s">
        <v>53</v>
      </c>
      <c r="M15" s="96"/>
      <c r="N15" s="96"/>
      <c r="O15" s="93" t="s">
        <v>54</v>
      </c>
      <c r="P15" s="93"/>
      <c r="Q15" s="8" t="s">
        <v>55</v>
      </c>
      <c r="R15" s="3"/>
    </row>
    <row r="16" spans="1:18" ht="11.25" customHeight="1">
      <c r="A16" s="27" t="s">
        <v>15</v>
      </c>
      <c r="B16" s="10" t="s">
        <v>557</v>
      </c>
      <c r="C16" s="11" t="s">
        <v>558</v>
      </c>
      <c r="D16" s="11" t="s">
        <v>16</v>
      </c>
      <c r="E16" s="11" t="s">
        <v>559</v>
      </c>
      <c r="F16" s="94" t="s">
        <v>560</v>
      </c>
      <c r="G16" s="94"/>
      <c r="H16" s="94"/>
      <c r="I16" s="10" t="s">
        <v>561</v>
      </c>
      <c r="J16" s="11" t="s">
        <v>340</v>
      </c>
      <c r="K16" s="11" t="s">
        <v>562</v>
      </c>
      <c r="L16" s="94" t="s">
        <v>563</v>
      </c>
      <c r="M16" s="94"/>
      <c r="N16" s="94"/>
      <c r="O16" s="95" t="s">
        <v>564</v>
      </c>
      <c r="P16" s="95"/>
      <c r="Q16" s="12" t="s">
        <v>565</v>
      </c>
      <c r="R16" s="3"/>
    </row>
    <row r="17" spans="1:26" ht="11.25" customHeight="1">
      <c r="A17" s="9" t="s">
        <v>23</v>
      </c>
      <c r="B17" s="6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 t="s">
        <v>71</v>
      </c>
      <c r="H17" s="8" t="s">
        <v>72</v>
      </c>
      <c r="I17" s="6" t="s">
        <v>73</v>
      </c>
      <c r="J17" s="7" t="s">
        <v>74</v>
      </c>
      <c r="K17" s="7" t="s">
        <v>33</v>
      </c>
      <c r="L17" s="7" t="s">
        <v>75</v>
      </c>
      <c r="M17" s="7" t="s">
        <v>70</v>
      </c>
      <c r="N17" s="26" t="s">
        <v>72</v>
      </c>
      <c r="O17" s="28" t="s">
        <v>69</v>
      </c>
      <c r="P17" s="29">
        <v>24.5</v>
      </c>
      <c r="Q17" s="8" t="s">
        <v>76</v>
      </c>
      <c r="R17" s="3"/>
      <c r="U17" s="1"/>
      <c r="V17" s="1"/>
      <c r="W17" s="1"/>
      <c r="X17" s="1"/>
      <c r="Y17" s="1"/>
      <c r="Z17" s="1"/>
    </row>
    <row r="18" spans="1:18" ht="11.25" customHeight="1">
      <c r="A18" s="9" t="s">
        <v>39</v>
      </c>
      <c r="B18" s="10">
        <v>8</v>
      </c>
      <c r="C18" s="14">
        <v>12</v>
      </c>
      <c r="D18" s="11" t="s">
        <v>16</v>
      </c>
      <c r="E18" s="14">
        <v>1200</v>
      </c>
      <c r="F18" s="14">
        <v>140</v>
      </c>
      <c r="G18" s="14">
        <v>125</v>
      </c>
      <c r="H18" s="15">
        <v>110</v>
      </c>
      <c r="I18" s="30">
        <v>12</v>
      </c>
      <c r="J18" s="14">
        <v>280</v>
      </c>
      <c r="K18" s="14">
        <v>600</v>
      </c>
      <c r="L18" s="14">
        <v>10</v>
      </c>
      <c r="M18" s="14">
        <v>12</v>
      </c>
      <c r="N18" s="31">
        <v>12</v>
      </c>
      <c r="O18" s="30">
        <v>820</v>
      </c>
      <c r="P18" s="14">
        <v>900</v>
      </c>
      <c r="Q18" s="53">
        <v>150</v>
      </c>
      <c r="R18" s="3"/>
    </row>
    <row r="19" spans="1:18" ht="11.25" customHeight="1">
      <c r="A19" s="16" t="s">
        <v>40</v>
      </c>
      <c r="B19" s="17">
        <v>21.8</v>
      </c>
      <c r="C19" s="19">
        <v>35.8</v>
      </c>
      <c r="D19" s="18" t="s">
        <v>41</v>
      </c>
      <c r="E19" s="19">
        <v>128.4</v>
      </c>
      <c r="F19" s="20">
        <v>41.1</v>
      </c>
      <c r="G19" s="20">
        <v>38.9</v>
      </c>
      <c r="H19" s="21">
        <v>38.3</v>
      </c>
      <c r="I19" s="33">
        <v>46.5</v>
      </c>
      <c r="J19" s="22">
        <v>79.5</v>
      </c>
      <c r="K19" s="19">
        <v>93.9</v>
      </c>
      <c r="L19" s="20">
        <v>24.6</v>
      </c>
      <c r="M19" s="20">
        <v>23.7</v>
      </c>
      <c r="N19" s="34">
        <v>23.4</v>
      </c>
      <c r="O19" s="35">
        <v>228</v>
      </c>
      <c r="P19" s="20">
        <v>244</v>
      </c>
      <c r="Q19" s="54">
        <v>75.6</v>
      </c>
      <c r="R19" s="3"/>
    </row>
    <row r="20" spans="1:18" ht="7.5" customHeight="1">
      <c r="A20" s="2"/>
      <c r="B20" s="25"/>
      <c r="C20" s="25"/>
      <c r="D20" s="3"/>
      <c r="E20" s="3"/>
      <c r="F20" s="3"/>
      <c r="G20" s="37"/>
      <c r="H20" s="37"/>
      <c r="I20" s="37"/>
      <c r="J20" s="37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2"/>
      <c r="B21" s="98" t="s">
        <v>77</v>
      </c>
      <c r="C21" s="98"/>
      <c r="D21" s="98"/>
      <c r="E21" s="98"/>
      <c r="F21" s="101" t="s">
        <v>78</v>
      </c>
      <c r="G21" s="101"/>
      <c r="H21" s="101"/>
      <c r="I21" s="101"/>
      <c r="J21" s="101"/>
      <c r="K21" s="98" t="s">
        <v>79</v>
      </c>
      <c r="L21" s="98"/>
      <c r="M21" s="98"/>
      <c r="N21" s="98"/>
      <c r="O21" s="98"/>
      <c r="P21" s="98"/>
      <c r="Q21" s="98"/>
      <c r="R21" s="3"/>
    </row>
    <row r="22" spans="1:18" ht="11.25" customHeight="1">
      <c r="A22" s="2"/>
      <c r="B22" s="6" t="s">
        <v>80</v>
      </c>
      <c r="C22" s="92" t="s">
        <v>81</v>
      </c>
      <c r="D22" s="92"/>
      <c r="E22" s="92"/>
      <c r="F22" s="6" t="s">
        <v>82</v>
      </c>
      <c r="G22" s="7" t="s">
        <v>83</v>
      </c>
      <c r="H22" s="96" t="s">
        <v>84</v>
      </c>
      <c r="I22" s="96"/>
      <c r="J22" s="96"/>
      <c r="K22" s="6" t="s">
        <v>85</v>
      </c>
      <c r="L22" s="7" t="s">
        <v>86</v>
      </c>
      <c r="M22" s="7" t="s">
        <v>87</v>
      </c>
      <c r="N22" s="7" t="s">
        <v>88</v>
      </c>
      <c r="O22" s="92" t="s">
        <v>89</v>
      </c>
      <c r="P22" s="92"/>
      <c r="Q22" s="92"/>
      <c r="R22" s="3"/>
    </row>
    <row r="23" spans="1:31" ht="11.25" customHeight="1">
      <c r="A23" s="27" t="s">
        <v>15</v>
      </c>
      <c r="B23" s="38" t="s">
        <v>566</v>
      </c>
      <c r="C23" s="94" t="s">
        <v>567</v>
      </c>
      <c r="D23" s="94"/>
      <c r="E23" s="94"/>
      <c r="F23" s="10" t="s">
        <v>568</v>
      </c>
      <c r="G23" s="11" t="s">
        <v>569</v>
      </c>
      <c r="H23" s="94" t="s">
        <v>570</v>
      </c>
      <c r="I23" s="94"/>
      <c r="J23" s="94"/>
      <c r="K23" s="10" t="s">
        <v>16</v>
      </c>
      <c r="L23" s="11" t="s">
        <v>571</v>
      </c>
      <c r="M23" s="11" t="s">
        <v>572</v>
      </c>
      <c r="N23" s="11" t="s">
        <v>573</v>
      </c>
      <c r="O23" s="94" t="s">
        <v>574</v>
      </c>
      <c r="P23" s="94"/>
      <c r="Q23" s="94"/>
      <c r="R23" s="57"/>
      <c r="AE23" s="39"/>
    </row>
    <row r="24" spans="1:31" ht="11.25" customHeight="1">
      <c r="A24" s="9" t="s">
        <v>23</v>
      </c>
      <c r="B24" s="6" t="s">
        <v>99</v>
      </c>
      <c r="C24" s="7" t="s">
        <v>100</v>
      </c>
      <c r="D24" s="7" t="s">
        <v>101</v>
      </c>
      <c r="E24" s="8" t="s">
        <v>102</v>
      </c>
      <c r="F24" s="6" t="s">
        <v>103</v>
      </c>
      <c r="G24" s="7" t="s">
        <v>104</v>
      </c>
      <c r="H24" s="7" t="s">
        <v>32</v>
      </c>
      <c r="I24" s="7" t="s">
        <v>33</v>
      </c>
      <c r="J24" s="26" t="s">
        <v>34</v>
      </c>
      <c r="K24" s="6" t="s">
        <v>101</v>
      </c>
      <c r="L24" s="7" t="s">
        <v>105</v>
      </c>
      <c r="M24" s="7" t="s">
        <v>72</v>
      </c>
      <c r="N24" s="7" t="s">
        <v>106</v>
      </c>
      <c r="O24" s="7" t="s">
        <v>107</v>
      </c>
      <c r="P24" s="7" t="s">
        <v>108</v>
      </c>
      <c r="Q24" s="8" t="s">
        <v>109</v>
      </c>
      <c r="R24" s="3"/>
      <c r="AE24" s="39"/>
    </row>
    <row r="25" spans="1:31" ht="11.25" customHeight="1">
      <c r="A25" s="9" t="s">
        <v>39</v>
      </c>
      <c r="B25" s="30">
        <v>12</v>
      </c>
      <c r="C25" s="14">
        <v>35</v>
      </c>
      <c r="D25" s="14">
        <v>35</v>
      </c>
      <c r="E25" s="15">
        <v>50</v>
      </c>
      <c r="F25" s="30">
        <v>500</v>
      </c>
      <c r="G25" s="14">
        <v>180</v>
      </c>
      <c r="H25" s="14">
        <v>12</v>
      </c>
      <c r="I25" s="14">
        <v>15</v>
      </c>
      <c r="J25" s="31">
        <v>12</v>
      </c>
      <c r="K25" s="10" t="s">
        <v>16</v>
      </c>
      <c r="L25" s="14">
        <v>35</v>
      </c>
      <c r="M25" s="14">
        <v>5000</v>
      </c>
      <c r="N25" s="14">
        <v>1400</v>
      </c>
      <c r="O25" s="14">
        <v>10</v>
      </c>
      <c r="P25" s="14">
        <v>8</v>
      </c>
      <c r="Q25" s="15">
        <v>10</v>
      </c>
      <c r="R25" s="3"/>
      <c r="AE25" s="39"/>
    </row>
    <row r="26" spans="1:31" ht="11.25" customHeight="1">
      <c r="A26" s="16" t="s">
        <v>40</v>
      </c>
      <c r="B26" s="33">
        <v>49.7</v>
      </c>
      <c r="C26" s="20">
        <v>34.4</v>
      </c>
      <c r="D26" s="20">
        <v>32.8</v>
      </c>
      <c r="E26" s="21">
        <v>36.2</v>
      </c>
      <c r="F26" s="33">
        <v>76.6</v>
      </c>
      <c r="G26" s="19">
        <v>45.6</v>
      </c>
      <c r="H26" s="20">
        <v>25.6</v>
      </c>
      <c r="I26" s="40">
        <v>23.3</v>
      </c>
      <c r="J26" s="41">
        <v>22.8</v>
      </c>
      <c r="K26" s="17" t="s">
        <v>41</v>
      </c>
      <c r="L26" s="19">
        <v>38.7</v>
      </c>
      <c r="M26" s="19">
        <v>550</v>
      </c>
      <c r="N26" s="22">
        <v>145.7</v>
      </c>
      <c r="O26" s="20">
        <v>18.1</v>
      </c>
      <c r="P26" s="20">
        <v>16.4</v>
      </c>
      <c r="Q26" s="21">
        <v>16.9</v>
      </c>
      <c r="R26" s="3"/>
      <c r="AE26" s="39"/>
    </row>
    <row r="27" spans="1:31" ht="7.5" customHeight="1">
      <c r="A27" s="2"/>
      <c r="B27" s="37"/>
      <c r="C27" s="37"/>
      <c r="D27" s="37"/>
      <c r="E27" s="3"/>
      <c r="F27" s="3"/>
      <c r="G27" s="3"/>
      <c r="H27" s="37"/>
      <c r="I27" s="3"/>
      <c r="J27" s="3"/>
      <c r="K27" s="3"/>
      <c r="L27" s="3"/>
      <c r="M27" s="3"/>
      <c r="N27" s="2"/>
      <c r="O27" s="2"/>
      <c r="P27" s="2"/>
      <c r="Q27" s="2"/>
      <c r="R27" s="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1.25" customHeight="1">
      <c r="A28" s="2"/>
      <c r="B28" s="101" t="s">
        <v>110</v>
      </c>
      <c r="C28" s="101"/>
      <c r="D28" s="101"/>
      <c r="E28" s="101"/>
      <c r="F28" s="101"/>
      <c r="G28" s="98" t="s">
        <v>111</v>
      </c>
      <c r="H28" s="98"/>
      <c r="I28" s="98"/>
      <c r="J28" s="98"/>
      <c r="K28" s="98"/>
      <c r="L28" s="98"/>
      <c r="M28" s="98" t="s">
        <v>112</v>
      </c>
      <c r="N28" s="98"/>
      <c r="O28" s="98"/>
      <c r="P28" s="98"/>
      <c r="Q28" s="98"/>
      <c r="R28" s="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1.25" customHeight="1">
      <c r="A29" s="2"/>
      <c r="B29" s="6" t="s">
        <v>113</v>
      </c>
      <c r="C29" s="7" t="s">
        <v>114</v>
      </c>
      <c r="D29" s="7" t="s">
        <v>115</v>
      </c>
      <c r="E29" s="96" t="s">
        <v>116</v>
      </c>
      <c r="F29" s="96"/>
      <c r="G29" s="6" t="s">
        <v>117</v>
      </c>
      <c r="H29" s="7" t="s">
        <v>118</v>
      </c>
      <c r="I29" s="7" t="s">
        <v>119</v>
      </c>
      <c r="J29" s="92" t="s">
        <v>120</v>
      </c>
      <c r="K29" s="92"/>
      <c r="L29" s="92"/>
      <c r="M29" s="6" t="s">
        <v>121</v>
      </c>
      <c r="N29" s="7" t="s">
        <v>122</v>
      </c>
      <c r="O29" s="92" t="s">
        <v>123</v>
      </c>
      <c r="P29" s="92"/>
      <c r="Q29" s="92"/>
      <c r="R29" s="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1.25" customHeight="1">
      <c r="A30" s="42" t="s">
        <v>15</v>
      </c>
      <c r="B30" s="10" t="s">
        <v>575</v>
      </c>
      <c r="C30" s="11" t="s">
        <v>576</v>
      </c>
      <c r="D30" s="11" t="s">
        <v>577</v>
      </c>
      <c r="E30" s="97" t="s">
        <v>578</v>
      </c>
      <c r="F30" s="97"/>
      <c r="G30" s="10" t="s">
        <v>579</v>
      </c>
      <c r="H30" s="13" t="s">
        <v>580</v>
      </c>
      <c r="I30" s="11" t="s">
        <v>581</v>
      </c>
      <c r="J30" s="102" t="s">
        <v>582</v>
      </c>
      <c r="K30" s="102"/>
      <c r="L30" s="102"/>
      <c r="M30" s="38" t="s">
        <v>583</v>
      </c>
      <c r="N30" s="11" t="s">
        <v>584</v>
      </c>
      <c r="O30" s="94" t="s">
        <v>585</v>
      </c>
      <c r="P30" s="94"/>
      <c r="Q30" s="94"/>
      <c r="R30" s="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1.25" customHeight="1">
      <c r="A31" s="44" t="s">
        <v>23</v>
      </c>
      <c r="B31" s="6" t="s">
        <v>135</v>
      </c>
      <c r="C31" s="7" t="s">
        <v>136</v>
      </c>
      <c r="D31" s="7" t="s">
        <v>137</v>
      </c>
      <c r="E31" s="7" t="s">
        <v>138</v>
      </c>
      <c r="F31" s="26" t="s">
        <v>139</v>
      </c>
      <c r="G31" s="6" t="s">
        <v>67</v>
      </c>
      <c r="H31" s="7" t="s">
        <v>140</v>
      </c>
      <c r="I31" s="7" t="s">
        <v>34</v>
      </c>
      <c r="J31" s="7" t="s">
        <v>72</v>
      </c>
      <c r="K31" s="7" t="s">
        <v>141</v>
      </c>
      <c r="L31" s="8" t="s">
        <v>139</v>
      </c>
      <c r="M31" s="6" t="s">
        <v>142</v>
      </c>
      <c r="N31" s="7" t="s">
        <v>73</v>
      </c>
      <c r="O31" s="7" t="s">
        <v>143</v>
      </c>
      <c r="P31" s="7" t="s">
        <v>144</v>
      </c>
      <c r="Q31" s="8" t="s">
        <v>140</v>
      </c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1.25" customHeight="1">
      <c r="A32" s="44" t="s">
        <v>39</v>
      </c>
      <c r="B32" s="30">
        <v>18</v>
      </c>
      <c r="C32" s="14">
        <v>18</v>
      </c>
      <c r="D32" s="14">
        <v>12</v>
      </c>
      <c r="E32" s="14">
        <v>10</v>
      </c>
      <c r="F32" s="31">
        <v>10</v>
      </c>
      <c r="G32" s="30">
        <v>8</v>
      </c>
      <c r="H32" s="14">
        <v>1300</v>
      </c>
      <c r="I32" s="14">
        <v>2500</v>
      </c>
      <c r="J32" s="14">
        <v>15</v>
      </c>
      <c r="K32" s="14">
        <v>18</v>
      </c>
      <c r="L32" s="15">
        <v>15</v>
      </c>
      <c r="M32" s="30">
        <v>40</v>
      </c>
      <c r="N32" s="14">
        <v>140</v>
      </c>
      <c r="O32" s="14">
        <v>250</v>
      </c>
      <c r="P32" s="14">
        <v>300</v>
      </c>
      <c r="Q32" s="15">
        <v>250</v>
      </c>
      <c r="R32" s="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1.25" customHeight="1">
      <c r="A33" s="45" t="s">
        <v>40</v>
      </c>
      <c r="B33" s="33">
        <v>49.4</v>
      </c>
      <c r="C33" s="19">
        <v>41.2</v>
      </c>
      <c r="D33" s="19">
        <v>25.2</v>
      </c>
      <c r="E33" s="19">
        <v>22.4</v>
      </c>
      <c r="F33" s="55">
        <v>23.1</v>
      </c>
      <c r="G33" s="33">
        <v>38.2</v>
      </c>
      <c r="H33" s="19">
        <v>260</v>
      </c>
      <c r="I33" s="19">
        <v>308</v>
      </c>
      <c r="J33" s="19">
        <v>24.2</v>
      </c>
      <c r="K33" s="22">
        <v>23.2</v>
      </c>
      <c r="L33" s="48">
        <v>25.3</v>
      </c>
      <c r="M33" s="33">
        <v>19.5</v>
      </c>
      <c r="N33" s="19">
        <v>55.2</v>
      </c>
      <c r="O33" s="19">
        <v>67.3</v>
      </c>
      <c r="P33" s="19">
        <v>70.1</v>
      </c>
      <c r="Q33" s="24">
        <v>72</v>
      </c>
      <c r="R33" s="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7.5" customHeight="1">
      <c r="A34" s="2"/>
      <c r="B34" s="37"/>
      <c r="C34" s="37"/>
      <c r="D34" s="3"/>
      <c r="E34" s="2"/>
      <c r="F34" s="2"/>
      <c r="G34" s="37"/>
      <c r="H34" s="37"/>
      <c r="I34" s="37"/>
      <c r="J34" s="37"/>
      <c r="K34" s="3"/>
      <c r="L34" s="2"/>
      <c r="M34" s="2"/>
      <c r="N34" s="2"/>
      <c r="O34" s="2"/>
      <c r="P34" s="2"/>
      <c r="Q34" s="2"/>
      <c r="R34" s="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18" ht="11.25" customHeight="1">
      <c r="A35" s="2"/>
      <c r="B35" s="98" t="s">
        <v>145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"/>
      <c r="N35" s="3"/>
      <c r="O35" s="3"/>
      <c r="P35" s="3"/>
      <c r="Q35" s="3"/>
      <c r="R35" s="3"/>
    </row>
    <row r="36" spans="1:31" ht="11.25" customHeight="1">
      <c r="A36" s="2"/>
      <c r="B36" s="6" t="s">
        <v>146</v>
      </c>
      <c r="C36" s="7" t="s">
        <v>147</v>
      </c>
      <c r="D36" s="7" t="s">
        <v>148</v>
      </c>
      <c r="E36" s="7" t="s">
        <v>149</v>
      </c>
      <c r="F36" s="7" t="s">
        <v>150</v>
      </c>
      <c r="G36" s="99" t="s">
        <v>151</v>
      </c>
      <c r="H36" s="99"/>
      <c r="I36" s="99"/>
      <c r="J36" s="92" t="s">
        <v>152</v>
      </c>
      <c r="K36" s="92"/>
      <c r="L36" s="92"/>
      <c r="M36" s="3"/>
      <c r="N36" s="3"/>
      <c r="O36" s="3"/>
      <c r="P36" s="3"/>
      <c r="Q36" s="3"/>
      <c r="R36" s="3"/>
      <c r="AE36" s="47"/>
    </row>
    <row r="37" spans="1:31" ht="11.25" customHeight="1">
      <c r="A37" s="42" t="s">
        <v>15</v>
      </c>
      <c r="B37" s="10" t="s">
        <v>16</v>
      </c>
      <c r="C37" s="11" t="s">
        <v>16</v>
      </c>
      <c r="D37" s="11" t="s">
        <v>586</v>
      </c>
      <c r="E37" s="11" t="s">
        <v>587</v>
      </c>
      <c r="F37" s="11" t="s">
        <v>588</v>
      </c>
      <c r="G37" s="100" t="s">
        <v>589</v>
      </c>
      <c r="H37" s="100"/>
      <c r="I37" s="100"/>
      <c r="J37" s="94" t="s">
        <v>590</v>
      </c>
      <c r="K37" s="94"/>
      <c r="L37" s="94"/>
      <c r="M37" s="3"/>
      <c r="N37" s="3"/>
      <c r="O37" s="3"/>
      <c r="P37" s="3"/>
      <c r="Q37" s="3"/>
      <c r="R37" s="3"/>
      <c r="AE37" s="47"/>
    </row>
    <row r="38" spans="1:31" ht="11.25" customHeight="1">
      <c r="A38" s="44" t="s">
        <v>23</v>
      </c>
      <c r="B38" s="6" t="s">
        <v>67</v>
      </c>
      <c r="C38" s="7" t="s">
        <v>25</v>
      </c>
      <c r="D38" s="7" t="s">
        <v>74</v>
      </c>
      <c r="E38" s="7" t="s">
        <v>158</v>
      </c>
      <c r="F38" s="7" t="s">
        <v>159</v>
      </c>
      <c r="G38" s="7" t="s">
        <v>160</v>
      </c>
      <c r="H38" s="7" t="s">
        <v>138</v>
      </c>
      <c r="I38" s="7" t="s">
        <v>161</v>
      </c>
      <c r="J38" s="7" t="s">
        <v>162</v>
      </c>
      <c r="K38" s="7" t="s">
        <v>163</v>
      </c>
      <c r="L38" s="8" t="s">
        <v>164</v>
      </c>
      <c r="M38" s="3"/>
      <c r="N38" s="3"/>
      <c r="O38" s="3"/>
      <c r="P38" s="3"/>
      <c r="Q38" s="3"/>
      <c r="R38" s="3"/>
      <c r="AE38" s="1"/>
    </row>
    <row r="39" spans="1:31" ht="11.25" customHeight="1">
      <c r="A39" s="44" t="s">
        <v>39</v>
      </c>
      <c r="B39" s="10" t="s">
        <v>16</v>
      </c>
      <c r="C39" s="11" t="s">
        <v>16</v>
      </c>
      <c r="D39" s="11">
        <v>2400</v>
      </c>
      <c r="E39" s="14">
        <v>3300</v>
      </c>
      <c r="F39" s="14">
        <v>4500</v>
      </c>
      <c r="G39" s="14">
        <v>2500</v>
      </c>
      <c r="H39" s="14">
        <v>2500</v>
      </c>
      <c r="I39" s="14">
        <v>3000</v>
      </c>
      <c r="J39" s="14">
        <v>20</v>
      </c>
      <c r="K39" s="14">
        <v>45</v>
      </c>
      <c r="L39" s="15">
        <v>40</v>
      </c>
      <c r="M39" s="3"/>
      <c r="N39" s="3"/>
      <c r="O39" s="3"/>
      <c r="P39" s="3"/>
      <c r="Q39" s="3"/>
      <c r="R39" s="3"/>
      <c r="AE39" s="1"/>
    </row>
    <row r="40" spans="1:31" ht="11.25" customHeight="1">
      <c r="A40" s="45" t="s">
        <v>40</v>
      </c>
      <c r="B40" s="17" t="s">
        <v>41</v>
      </c>
      <c r="C40" s="18" t="s">
        <v>41</v>
      </c>
      <c r="D40" s="18">
        <v>1076</v>
      </c>
      <c r="E40" s="19">
        <v>1950</v>
      </c>
      <c r="F40" s="19">
        <v>2000</v>
      </c>
      <c r="G40" s="19">
        <v>448</v>
      </c>
      <c r="H40" s="19">
        <v>513</v>
      </c>
      <c r="I40" s="19">
        <v>515</v>
      </c>
      <c r="J40" s="22">
        <v>20</v>
      </c>
      <c r="K40" s="22">
        <v>29.2</v>
      </c>
      <c r="L40" s="24">
        <v>30.7</v>
      </c>
      <c r="M40" s="3"/>
      <c r="N40" s="3"/>
      <c r="O40" s="3"/>
      <c r="P40" s="3"/>
      <c r="Q40" s="3"/>
      <c r="R40" s="3"/>
      <c r="AE40" s="1"/>
    </row>
    <row r="41" spans="1:31" ht="7.5" customHeight="1">
      <c r="A41" s="2"/>
      <c r="B41" s="37"/>
      <c r="C41" s="37"/>
      <c r="D41" s="37"/>
      <c r="E41" s="3"/>
      <c r="F41" s="3"/>
      <c r="G41" s="37"/>
      <c r="H41" s="37"/>
      <c r="I41" s="37"/>
      <c r="J41" s="3"/>
      <c r="K41" s="3"/>
      <c r="L41" s="3"/>
      <c r="M41" s="3"/>
      <c r="N41" s="3"/>
      <c r="O41" s="3"/>
      <c r="P41" s="3"/>
      <c r="Q41" s="3"/>
      <c r="R41" s="3"/>
      <c r="AE41" s="1"/>
    </row>
    <row r="42" spans="1:31" ht="11.25" customHeight="1">
      <c r="A42" s="2"/>
      <c r="B42" s="101" t="s">
        <v>165</v>
      </c>
      <c r="C42" s="101"/>
      <c r="D42" s="101"/>
      <c r="E42" s="101"/>
      <c r="F42" s="101"/>
      <c r="G42" s="101"/>
      <c r="H42" s="101"/>
      <c r="I42" s="101"/>
      <c r="J42" s="98" t="s">
        <v>166</v>
      </c>
      <c r="K42" s="98"/>
      <c r="L42" s="98"/>
      <c r="M42" s="98"/>
      <c r="N42" s="98"/>
      <c r="O42" s="3"/>
      <c r="P42" s="3"/>
      <c r="Q42" s="3"/>
      <c r="R42" s="3"/>
      <c r="AE42" s="1"/>
    </row>
    <row r="43" spans="1:31" ht="11.25" customHeight="1">
      <c r="A43" s="2"/>
      <c r="B43" s="6" t="s">
        <v>167</v>
      </c>
      <c r="C43" s="7" t="s">
        <v>168</v>
      </c>
      <c r="D43" s="7" t="s">
        <v>169</v>
      </c>
      <c r="E43" s="7" t="s">
        <v>170</v>
      </c>
      <c r="F43" s="7" t="s">
        <v>171</v>
      </c>
      <c r="G43" s="96" t="s">
        <v>172</v>
      </c>
      <c r="H43" s="96"/>
      <c r="I43" s="96"/>
      <c r="J43" s="6" t="s">
        <v>173</v>
      </c>
      <c r="K43" s="7" t="s">
        <v>174</v>
      </c>
      <c r="L43" s="92" t="s">
        <v>175</v>
      </c>
      <c r="M43" s="92"/>
      <c r="N43" s="92"/>
      <c r="O43" s="3"/>
      <c r="P43" s="3"/>
      <c r="Q43" s="3"/>
      <c r="R43" s="3"/>
      <c r="AE43" s="1"/>
    </row>
    <row r="44" spans="1:31" ht="11.25" customHeight="1">
      <c r="A44" s="42" t="s">
        <v>15</v>
      </c>
      <c r="B44" s="10" t="s">
        <v>16</v>
      </c>
      <c r="C44" s="11" t="s">
        <v>16</v>
      </c>
      <c r="D44" s="11" t="s">
        <v>591</v>
      </c>
      <c r="E44" s="11" t="s">
        <v>592</v>
      </c>
      <c r="F44" s="13" t="s">
        <v>593</v>
      </c>
      <c r="G44" s="94" t="s">
        <v>594</v>
      </c>
      <c r="H44" s="94"/>
      <c r="I44" s="94"/>
      <c r="J44" s="38" t="s">
        <v>595</v>
      </c>
      <c r="K44" s="11" t="s">
        <v>596</v>
      </c>
      <c r="L44" s="94" t="s">
        <v>597</v>
      </c>
      <c r="M44" s="94"/>
      <c r="N44" s="94"/>
      <c r="O44" s="3"/>
      <c r="P44" s="3"/>
      <c r="Q44" s="3"/>
      <c r="R44" s="3"/>
      <c r="AE44" s="1"/>
    </row>
    <row r="45" spans="1:18" ht="11.25" customHeight="1">
      <c r="A45" s="44" t="s">
        <v>23</v>
      </c>
      <c r="B45" s="6" t="s">
        <v>104</v>
      </c>
      <c r="C45" s="7" t="s">
        <v>183</v>
      </c>
      <c r="D45" s="7" t="s">
        <v>102</v>
      </c>
      <c r="E45" s="7" t="s">
        <v>69</v>
      </c>
      <c r="F45" s="7" t="s">
        <v>184</v>
      </c>
      <c r="G45" s="7" t="s">
        <v>70</v>
      </c>
      <c r="H45" s="7" t="s">
        <v>185</v>
      </c>
      <c r="I45" s="26" t="s">
        <v>186</v>
      </c>
      <c r="J45" s="6" t="s">
        <v>103</v>
      </c>
      <c r="K45" s="7" t="s">
        <v>187</v>
      </c>
      <c r="L45" s="7" t="s">
        <v>188</v>
      </c>
      <c r="M45" s="7" t="s">
        <v>189</v>
      </c>
      <c r="N45" s="8" t="s">
        <v>28</v>
      </c>
      <c r="O45" s="3"/>
      <c r="P45" s="3"/>
      <c r="Q45" s="3"/>
      <c r="R45" s="3"/>
    </row>
    <row r="46" spans="1:18" ht="11.25" customHeight="1">
      <c r="A46" s="44" t="s">
        <v>39</v>
      </c>
      <c r="B46" s="10" t="s">
        <v>16</v>
      </c>
      <c r="C46" s="11" t="s">
        <v>16</v>
      </c>
      <c r="D46" s="14">
        <v>9000</v>
      </c>
      <c r="E46" s="14">
        <v>8000</v>
      </c>
      <c r="F46" s="14">
        <v>4200</v>
      </c>
      <c r="G46" s="14">
        <v>3200</v>
      </c>
      <c r="H46" s="14">
        <v>2800</v>
      </c>
      <c r="I46" s="31">
        <v>3500</v>
      </c>
      <c r="J46" s="30">
        <v>12</v>
      </c>
      <c r="K46" s="31">
        <v>20</v>
      </c>
      <c r="L46" s="14">
        <v>15</v>
      </c>
      <c r="M46" s="14">
        <v>20</v>
      </c>
      <c r="N46" s="15">
        <v>15</v>
      </c>
      <c r="O46" s="3"/>
      <c r="P46" s="3"/>
      <c r="Q46" s="3"/>
      <c r="R46" s="3"/>
    </row>
    <row r="47" spans="1:31" ht="11.25" customHeight="1">
      <c r="A47" s="45" t="s">
        <v>40</v>
      </c>
      <c r="B47" s="17" t="s">
        <v>41</v>
      </c>
      <c r="C47" s="18" t="s">
        <v>41</v>
      </c>
      <c r="D47" s="19">
        <v>3430</v>
      </c>
      <c r="E47" s="19">
        <v>3400</v>
      </c>
      <c r="F47" s="19">
        <v>2110</v>
      </c>
      <c r="G47" s="19">
        <v>1120</v>
      </c>
      <c r="H47" s="19">
        <v>1575</v>
      </c>
      <c r="I47" s="46">
        <v>1311</v>
      </c>
      <c r="J47" s="33">
        <v>38.5</v>
      </c>
      <c r="K47" s="46">
        <v>36</v>
      </c>
      <c r="L47" s="22">
        <v>30.6</v>
      </c>
      <c r="M47" s="19">
        <v>29.9</v>
      </c>
      <c r="N47" s="48">
        <v>31</v>
      </c>
      <c r="O47" s="49"/>
      <c r="P47" s="49"/>
      <c r="Q47" s="49"/>
      <c r="R47" s="4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2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49"/>
      <c r="N48" s="49"/>
      <c r="O48" s="49"/>
      <c r="P48" s="49"/>
      <c r="Q48" s="49"/>
      <c r="R48" s="4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1.25" customHeight="1">
      <c r="A49" s="2"/>
      <c r="B49" s="98" t="s">
        <v>190</v>
      </c>
      <c r="C49" s="98"/>
      <c r="D49" s="98"/>
      <c r="E49" s="98"/>
      <c r="F49" s="98" t="s">
        <v>191</v>
      </c>
      <c r="G49" s="98"/>
      <c r="H49" s="98"/>
      <c r="I49" s="98"/>
      <c r="J49" s="98"/>
      <c r="K49" s="98"/>
      <c r="L49" s="3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>
      <c r="A50" s="2"/>
      <c r="B50" s="6" t="s">
        <v>192</v>
      </c>
      <c r="C50" s="92" t="s">
        <v>193</v>
      </c>
      <c r="D50" s="92"/>
      <c r="E50" s="92"/>
      <c r="F50" s="93" t="s">
        <v>194</v>
      </c>
      <c r="G50" s="93"/>
      <c r="H50" s="93"/>
      <c r="I50" s="92" t="s">
        <v>195</v>
      </c>
      <c r="J50" s="92"/>
      <c r="K50" s="92"/>
      <c r="L50" s="3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>
      <c r="A51" s="42" t="s">
        <v>15</v>
      </c>
      <c r="B51" s="10" t="s">
        <v>16</v>
      </c>
      <c r="C51" s="94" t="s">
        <v>425</v>
      </c>
      <c r="D51" s="94"/>
      <c r="E51" s="94"/>
      <c r="F51" s="95" t="s">
        <v>598</v>
      </c>
      <c r="G51" s="95"/>
      <c r="H51" s="95"/>
      <c r="I51" s="94" t="s">
        <v>599</v>
      </c>
      <c r="J51" s="94"/>
      <c r="K51" s="94"/>
      <c r="L51" s="3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>
      <c r="A52" s="44" t="s">
        <v>23</v>
      </c>
      <c r="B52" s="6" t="s">
        <v>187</v>
      </c>
      <c r="C52" s="7" t="s">
        <v>200</v>
      </c>
      <c r="D52" s="7" t="s">
        <v>32</v>
      </c>
      <c r="E52" s="8" t="s">
        <v>33</v>
      </c>
      <c r="F52" s="6" t="s">
        <v>100</v>
      </c>
      <c r="G52" s="7" t="s">
        <v>200</v>
      </c>
      <c r="H52" s="7" t="s">
        <v>76</v>
      </c>
      <c r="I52" s="7" t="s">
        <v>35</v>
      </c>
      <c r="J52" s="7" t="s">
        <v>183</v>
      </c>
      <c r="K52" s="8" t="s">
        <v>140</v>
      </c>
      <c r="L52" s="3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>
      <c r="A53" s="44" t="s">
        <v>39</v>
      </c>
      <c r="B53" s="10" t="s">
        <v>16</v>
      </c>
      <c r="C53" s="14">
        <v>200</v>
      </c>
      <c r="D53" s="14">
        <v>350</v>
      </c>
      <c r="E53" s="15">
        <v>400</v>
      </c>
      <c r="F53" s="10" t="s">
        <v>16</v>
      </c>
      <c r="G53" s="11">
        <v>500</v>
      </c>
      <c r="H53" s="14">
        <v>500</v>
      </c>
      <c r="I53" s="14">
        <v>35</v>
      </c>
      <c r="J53" s="14">
        <v>35</v>
      </c>
      <c r="K53" s="15">
        <v>35</v>
      </c>
      <c r="L53" s="3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>
      <c r="A54" s="45" t="s">
        <v>40</v>
      </c>
      <c r="B54" s="17" t="s">
        <v>41</v>
      </c>
      <c r="C54" s="22">
        <v>70.8</v>
      </c>
      <c r="D54" s="19">
        <v>94.5</v>
      </c>
      <c r="E54" s="24">
        <v>103.8</v>
      </c>
      <c r="F54" s="17" t="s">
        <v>41</v>
      </c>
      <c r="G54" s="18">
        <v>115.2</v>
      </c>
      <c r="H54" s="20">
        <v>116.3</v>
      </c>
      <c r="I54" s="20">
        <v>26.7</v>
      </c>
      <c r="J54" s="20">
        <v>26.6</v>
      </c>
      <c r="K54" s="58">
        <v>26.3</v>
      </c>
      <c r="L54" s="3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>
      <c r="A55" s="2"/>
      <c r="B55" s="37"/>
      <c r="C55" s="37"/>
      <c r="D55" s="37"/>
      <c r="E55" s="37"/>
      <c r="F55" s="37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18" ht="11.2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ht="11.25" customHeight="1">
      <c r="A57" s="2"/>
    </row>
    <row r="58" spans="1:30" ht="11.25" customHeight="1">
      <c r="A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1.25" customHeight="1">
      <c r="A5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1.25" customHeight="1">
      <c r="A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>
      <c r="A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>
      <c r="A62"/>
      <c r="B62" s="50"/>
      <c r="C62" s="50"/>
      <c r="D62" s="50"/>
      <c r="E62" s="50"/>
      <c r="H62" s="39"/>
      <c r="I62" s="50"/>
      <c r="J62" s="5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>
      <c r="A63" s="5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>
      <c r="A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>
      <c r="A65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>
      <c r="A66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11" ht="11.25" customHeight="1">
      <c r="A67"/>
      <c r="K67" s="51"/>
    </row>
    <row r="68" spans="1:11" ht="11.25" customHeight="1">
      <c r="A68"/>
      <c r="K68" s="51"/>
    </row>
    <row r="69" spans="1:2" ht="11.25" customHeight="1">
      <c r="A69"/>
      <c r="B69" s="50"/>
    </row>
    <row r="70" ht="11.25" customHeight="1">
      <c r="B70" s="50"/>
    </row>
    <row r="71" ht="11.25" customHeight="1">
      <c r="B71" s="50"/>
    </row>
    <row r="72" spans="2:7" ht="11.25" customHeight="1">
      <c r="B72" s="52"/>
      <c r="C72" s="52"/>
      <c r="F72" s="52"/>
      <c r="G72" s="5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spans="11:12" ht="11.25" customHeight="1">
      <c r="K79" s="51"/>
      <c r="L79" s="51"/>
    </row>
    <row r="80" ht="11.25" customHeight="1"/>
  </sheetData>
  <sheetProtection selectLockedCells="1" selectUnlockedCells="1"/>
  <mergeCells count="56">
    <mergeCell ref="D4:N6"/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2013-07-24T07:47:01Z</dcterms:modified>
  <cp:category/>
  <cp:version/>
  <cp:contentType/>
  <cp:contentStatus/>
</cp:coreProperties>
</file>